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PTO. JURIDICO (1008)\CONTRATACIONES\LOCALES, APARCAMIENTO Y TRASTEROS\ENAJENACION GARAJES\OFERTA PERMANENTE\"/>
    </mc:Choice>
  </mc:AlternateContent>
  <bookViews>
    <workbookView xWindow="-105" yWindow="-105" windowWidth="23250" windowHeight="12450" firstSheet="1" activeTab="1"/>
  </bookViews>
  <sheets>
    <sheet name="estudio mercado 2023" sheetId="7" state="hidden" r:id="rId1"/>
    <sheet name="(LP) A LICITACIÓN" sheetId="11" r:id="rId2"/>
  </sheets>
  <definedNames>
    <definedName name="_xlnm.Print_Area" localSheetId="0">'estudio mercado 2023'!$A$1:$M$28</definedName>
  </definedNames>
  <calcPr calcId="152511"/>
</workbook>
</file>

<file path=xl/calcChain.xml><?xml version="1.0" encoding="utf-8"?>
<calcChain xmlns="http://schemas.openxmlformats.org/spreadsheetml/2006/main">
  <c r="P17" i="11" l="1"/>
  <c r="Q15" i="11"/>
  <c r="Q17" i="11"/>
  <c r="Q18" i="11"/>
  <c r="Q19" i="11"/>
  <c r="Q20" i="11"/>
  <c r="Q21" i="11"/>
  <c r="Q23" i="11"/>
  <c r="Q24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50" i="11"/>
  <c r="Q51" i="11"/>
  <c r="Q52" i="11"/>
  <c r="Q54" i="11"/>
  <c r="P15" i="11"/>
  <c r="P18" i="11"/>
  <c r="P19" i="11"/>
  <c r="P20" i="11"/>
  <c r="P21" i="11"/>
  <c r="P23" i="11"/>
  <c r="P24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50" i="11"/>
  <c r="P51" i="11"/>
  <c r="P52" i="11"/>
  <c r="P54" i="11"/>
  <c r="Q5" i="11"/>
  <c r="Q6" i="11"/>
  <c r="Q7" i="11"/>
  <c r="Q8" i="11"/>
  <c r="Q9" i="11"/>
  <c r="Q10" i="11"/>
  <c r="Q11" i="11"/>
  <c r="Q12" i="11"/>
  <c r="Q13" i="11"/>
  <c r="P5" i="11"/>
  <c r="P6" i="11"/>
  <c r="P7" i="11"/>
  <c r="P8" i="11"/>
  <c r="P9" i="11"/>
  <c r="P10" i="11"/>
  <c r="P11" i="11"/>
  <c r="P12" i="11"/>
  <c r="P13" i="11"/>
  <c r="Q4" i="11"/>
  <c r="P4" i="11"/>
  <c r="K13" i="11" l="1"/>
  <c r="L13" i="11" s="1"/>
  <c r="M13" i="11" l="1"/>
  <c r="N13" i="11"/>
  <c r="K12" i="11"/>
  <c r="L12" i="11" s="1"/>
  <c r="K54" i="11"/>
  <c r="L54" i="11" s="1"/>
  <c r="K51" i="11"/>
  <c r="K52" i="11"/>
  <c r="K50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26" i="11"/>
  <c r="K24" i="11"/>
  <c r="K23" i="11"/>
  <c r="K18" i="11"/>
  <c r="K19" i="11"/>
  <c r="K20" i="11"/>
  <c r="K21" i="11"/>
  <c r="K17" i="11"/>
  <c r="K15" i="11"/>
  <c r="K5" i="11"/>
  <c r="K6" i="11"/>
  <c r="K7" i="11"/>
  <c r="K8" i="11"/>
  <c r="K9" i="11"/>
  <c r="K10" i="11"/>
  <c r="K11" i="11"/>
  <c r="K4" i="11"/>
  <c r="N12" i="11" l="1"/>
  <c r="M12" i="11"/>
  <c r="L4" i="11" l="1"/>
  <c r="N4" i="11" s="1"/>
  <c r="L5" i="11"/>
  <c r="N5" i="11" s="1"/>
  <c r="L6" i="11"/>
  <c r="N6" i="11" s="1"/>
  <c r="M6" i="11"/>
  <c r="L7" i="11"/>
  <c r="N7" i="11" s="1"/>
  <c r="L8" i="11"/>
  <c r="M8" i="11" s="1"/>
  <c r="N8" i="11"/>
  <c r="L9" i="11"/>
  <c r="N9" i="11" s="1"/>
  <c r="L10" i="11"/>
  <c r="M10" i="11" s="1"/>
  <c r="L11" i="11"/>
  <c r="N11" i="11" s="1"/>
  <c r="M11" i="11"/>
  <c r="L15" i="11"/>
  <c r="N15" i="11" s="1"/>
  <c r="L17" i="11"/>
  <c r="M17" i="11" s="1"/>
  <c r="L18" i="11"/>
  <c r="N18" i="11" s="1"/>
  <c r="L19" i="11"/>
  <c r="M19" i="11" s="1"/>
  <c r="L20" i="11"/>
  <c r="N20" i="11" s="1"/>
  <c r="L21" i="11"/>
  <c r="M21" i="11" s="1"/>
  <c r="L23" i="11"/>
  <c r="N23" i="11" s="1"/>
  <c r="L24" i="11"/>
  <c r="M24" i="11" s="1"/>
  <c r="N24" i="11"/>
  <c r="L26" i="11"/>
  <c r="N26" i="11" s="1"/>
  <c r="L27" i="11"/>
  <c r="M27" i="11" s="1"/>
  <c r="L28" i="11"/>
  <c r="N28" i="11" s="1"/>
  <c r="M28" i="11"/>
  <c r="L29" i="11"/>
  <c r="M29" i="11" s="1"/>
  <c r="L30" i="11"/>
  <c r="N30" i="11" s="1"/>
  <c r="M30" i="11"/>
  <c r="L31" i="11"/>
  <c r="M31" i="11" s="1"/>
  <c r="L32" i="11"/>
  <c r="N32" i="11" s="1"/>
  <c r="L33" i="11"/>
  <c r="M33" i="11"/>
  <c r="N33" i="11"/>
  <c r="L34" i="11"/>
  <c r="N34" i="11" s="1"/>
  <c r="L35" i="11"/>
  <c r="N35" i="11" s="1"/>
  <c r="M35" i="11"/>
  <c r="L36" i="11"/>
  <c r="N36" i="11" s="1"/>
  <c r="L37" i="11"/>
  <c r="M37" i="11" s="1"/>
  <c r="N37" i="11"/>
  <c r="L38" i="11"/>
  <c r="N38" i="11" s="1"/>
  <c r="L39" i="11"/>
  <c r="M39" i="11" s="1"/>
  <c r="L40" i="11"/>
  <c r="N40" i="11" s="1"/>
  <c r="M40" i="11"/>
  <c r="L41" i="11"/>
  <c r="M41" i="11" s="1"/>
  <c r="L42" i="11"/>
  <c r="N42" i="11" s="1"/>
  <c r="L43" i="11"/>
  <c r="M43" i="11" s="1"/>
  <c r="L44" i="11"/>
  <c r="N44" i="11" s="1"/>
  <c r="L45" i="11"/>
  <c r="N45" i="11" s="1"/>
  <c r="M45" i="11"/>
  <c r="L46" i="11"/>
  <c r="N46" i="11" s="1"/>
  <c r="M46" i="11"/>
  <c r="L47" i="11"/>
  <c r="M47" i="11" s="1"/>
  <c r="L48" i="11"/>
  <c r="N48" i="11" s="1"/>
  <c r="L50" i="11"/>
  <c r="M50" i="11" s="1"/>
  <c r="L51" i="11"/>
  <c r="N51" i="11" s="1"/>
  <c r="L52" i="11"/>
  <c r="M52" i="11" s="1"/>
  <c r="N54" i="11"/>
  <c r="M54" i="11"/>
  <c r="N47" i="11" l="1"/>
  <c r="N19" i="11"/>
  <c r="M32" i="11"/>
  <c r="M15" i="11"/>
  <c r="M42" i="11"/>
  <c r="N50" i="11"/>
  <c r="N21" i="11"/>
  <c r="M18" i="11"/>
  <c r="M4" i="11"/>
  <c r="N52" i="11"/>
  <c r="M44" i="11"/>
  <c r="N39" i="11"/>
  <c r="N27" i="11"/>
  <c r="N10" i="11"/>
  <c r="N41" i="11"/>
  <c r="M34" i="11"/>
  <c r="N29" i="11"/>
  <c r="M20" i="11"/>
  <c r="M5" i="11"/>
  <c r="M48" i="11"/>
  <c r="N43" i="11"/>
  <c r="M36" i="11"/>
  <c r="N31" i="11"/>
  <c r="M23" i="11"/>
  <c r="N17" i="11"/>
  <c r="M7" i="11"/>
  <c r="M51" i="11"/>
  <c r="M38" i="11"/>
  <c r="M26" i="11"/>
  <c r="M9" i="11"/>
  <c r="I7" i="7" l="1"/>
  <c r="K7" i="7" s="1"/>
  <c r="I8" i="7"/>
  <c r="K8" i="7" s="1"/>
  <c r="I9" i="7"/>
  <c r="K9" i="7" s="1"/>
  <c r="I10" i="7"/>
  <c r="K10" i="7" s="1"/>
  <c r="I11" i="7"/>
  <c r="I12" i="7"/>
  <c r="K12" i="7" s="1"/>
  <c r="I13" i="7"/>
  <c r="K13" i="7" s="1"/>
  <c r="I14" i="7"/>
  <c r="K14" i="7" s="1"/>
  <c r="I15" i="7"/>
  <c r="K15" i="7" s="1"/>
  <c r="I16" i="7"/>
  <c r="K16" i="7" s="1"/>
  <c r="I17" i="7"/>
  <c r="I18" i="7"/>
  <c r="K18" i="7" s="1"/>
  <c r="I19" i="7"/>
  <c r="K19" i="7" s="1"/>
  <c r="I20" i="7"/>
  <c r="K20" i="7" s="1"/>
  <c r="I21" i="7"/>
  <c r="K21" i="7" s="1"/>
  <c r="I22" i="7"/>
  <c r="K22" i="7" s="1"/>
  <c r="I23" i="7"/>
  <c r="I24" i="7"/>
  <c r="I25" i="7"/>
  <c r="I26" i="7"/>
  <c r="K26" i="7" s="1"/>
  <c r="I27" i="7"/>
  <c r="K27" i="7" s="1"/>
  <c r="I6" i="7"/>
  <c r="K6" i="7" s="1"/>
  <c r="K25" i="7"/>
  <c r="K11" i="7"/>
  <c r="K17" i="7"/>
  <c r="J27" i="7"/>
  <c r="J26" i="7"/>
  <c r="J25" i="7"/>
  <c r="J24" i="7"/>
  <c r="J23" i="7"/>
  <c r="K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K24" i="7" l="1"/>
  <c r="K28" i="7" s="1"/>
  <c r="M6" i="7" s="1"/>
  <c r="J28" i="7"/>
  <c r="L6" i="7" s="1"/>
</calcChain>
</file>

<file path=xl/sharedStrings.xml><?xml version="1.0" encoding="utf-8"?>
<sst xmlns="http://schemas.openxmlformats.org/spreadsheetml/2006/main" count="338" uniqueCount="206">
  <si>
    <t>FORUM</t>
  </si>
  <si>
    <t>BARRERA 29</t>
  </si>
  <si>
    <t>LOMOPARDO</t>
  </si>
  <si>
    <t>CASAS FLORES</t>
  </si>
  <si>
    <t>CALIPSO</t>
  </si>
  <si>
    <t>DEDALO</t>
  </si>
  <si>
    <t>BARRERA 30</t>
  </si>
  <si>
    <t>localizaciones</t>
  </si>
  <si>
    <t>precio m²</t>
  </si>
  <si>
    <t>% coeficiente de ponderación</t>
  </si>
  <si>
    <t>bda españa / san pedro</t>
  </si>
  <si>
    <t>divina pastora / la yeguada</t>
  </si>
  <si>
    <t>parque avenida</t>
  </si>
  <si>
    <t>plaza de toros</t>
  </si>
  <si>
    <t>centro</t>
  </si>
  <si>
    <t>chapín / campus / navinco</t>
  </si>
  <si>
    <t>el retiro / la vid</t>
  </si>
  <si>
    <t>pago san josé / princijerez</t>
  </si>
  <si>
    <t>parque atlántico / ronda este</t>
  </si>
  <si>
    <t>el rocío / la milagrosa</t>
  </si>
  <si>
    <t xml:space="preserve">el altillo </t>
  </si>
  <si>
    <t>montealto</t>
  </si>
  <si>
    <t>pozoalbero</t>
  </si>
  <si>
    <t>puertas del sur / guadabajaque</t>
  </si>
  <si>
    <t>san telmo / federico mayo / el portal</t>
  </si>
  <si>
    <t>torresoto / agrimensor</t>
  </si>
  <si>
    <t>la plata</t>
  </si>
  <si>
    <t xml:space="preserve">madre de dios </t>
  </si>
  <si>
    <t>vallesequillo</t>
  </si>
  <si>
    <t>picadueñas</t>
  </si>
  <si>
    <t>santiago / coronación</t>
  </si>
  <si>
    <t>san josé obrero / caballero bonal</t>
  </si>
  <si>
    <t>0907401QA6600H0030OU</t>
  </si>
  <si>
    <t>8250501QA5685A0104MS</t>
  </si>
  <si>
    <t>8250501QA5685A0105QD</t>
  </si>
  <si>
    <t>8250501QA5685A0106WF</t>
  </si>
  <si>
    <t>8250501QA5685A0107EG</t>
  </si>
  <si>
    <t>8250501QA5685A0092SQ</t>
  </si>
  <si>
    <t>6942038QA5664B0024ZU</t>
  </si>
  <si>
    <t>6942038QA5664B0026MO</t>
  </si>
  <si>
    <t>5417101QA5651E0211GZ</t>
  </si>
  <si>
    <t>5417101QA5651E0228YS</t>
  </si>
  <si>
    <t>5417101QA5651E0212HX</t>
  </si>
  <si>
    <t>5417101QA5651E0229UD</t>
  </si>
  <si>
    <t>5417101QA5651E0213JM</t>
  </si>
  <si>
    <t>5417101QA5651E0231YS</t>
  </si>
  <si>
    <t>5417101QA5651E0232UD</t>
  </si>
  <si>
    <t>5417101QA5651E0214KQ</t>
  </si>
  <si>
    <t>5417101QA5651E0233IF</t>
  </si>
  <si>
    <t>5417101QA5651E0215LW</t>
  </si>
  <si>
    <t>5417101QA5651E0216BE</t>
  </si>
  <si>
    <t>5417101QA5651E0217ZR</t>
  </si>
  <si>
    <t>5417101QA5651E0218XT</t>
  </si>
  <si>
    <t>5417101QA5651E0219MY</t>
  </si>
  <si>
    <t>5417101QA5651E0220ZR</t>
  </si>
  <si>
    <t>5417101QA5651E0235PH</t>
  </si>
  <si>
    <t>5417101QA5651E0221XT</t>
  </si>
  <si>
    <t>5417101QA5651E0223QU</t>
  </si>
  <si>
    <t>5417101QA5651E0224WI</t>
  </si>
  <si>
    <t>5417101QA5651E0225EO</t>
  </si>
  <si>
    <t>5417101QA5651E0226RP</t>
  </si>
  <si>
    <t>5417101QA5651E0210FB</t>
  </si>
  <si>
    <t>5417101QA5651E0227TA</t>
  </si>
  <si>
    <t>9337801QA5693E0091HY</t>
  </si>
  <si>
    <t>9337801QA5693E0092JU</t>
  </si>
  <si>
    <t>9337801QA5693E0093KI</t>
  </si>
  <si>
    <t>CASAS SALADO</t>
  </si>
  <si>
    <t>1738103QA6613H0022AA</t>
  </si>
  <si>
    <t>GARAJE</t>
  </si>
  <si>
    <t>repercusión / m"</t>
  </si>
  <si>
    <t>COMPRA/VENTA</t>
  </si>
  <si>
    <t>fuente y fecha: eldealista / MARZO 2023</t>
  </si>
  <si>
    <t>estudio de mercado locales comerciales en jerez de la frontera 2023</t>
  </si>
  <si>
    <t>total</t>
  </si>
  <si>
    <t>IVA</t>
  </si>
  <si>
    <t>TOTAL</t>
  </si>
  <si>
    <t>PVP</t>
  </si>
  <si>
    <t>PROMOCION</t>
  </si>
  <si>
    <t>CTA CONTABLE</t>
  </si>
  <si>
    <t>REF CATASTRAL</t>
  </si>
  <si>
    <t>TIPO</t>
  </si>
  <si>
    <t>IDENTIFICACION</t>
  </si>
  <si>
    <t>LOCALIZACION</t>
  </si>
  <si>
    <t>SITUACION OCT 24</t>
  </si>
  <si>
    <t>3590.0011001</t>
  </si>
  <si>
    <t>6629501QA5662H0031SI</t>
  </si>
  <si>
    <t>G1</t>
  </si>
  <si>
    <t>CL VISTA ALEGRE, Nｺ 1, Esc 1, Plta -1, Pta G01</t>
  </si>
  <si>
    <t>LIBRE</t>
  </si>
  <si>
    <t>6629501QA5662H0052RM</t>
  </si>
  <si>
    <t>G24</t>
  </si>
  <si>
    <t>CL VISTA ALEGRE, Nｺ 1, Esc 1, Plta -1, Pta G24</t>
  </si>
  <si>
    <t>6629501QA5662H0084RM</t>
  </si>
  <si>
    <t>G56</t>
  </si>
  <si>
    <t>CL VISTA ALEGRE, Nｺ 1, Esc 1, Plta -2, Pta G56</t>
  </si>
  <si>
    <t>6629501QA5662H0119OT</t>
  </si>
  <si>
    <t>G92</t>
  </si>
  <si>
    <t>CL VISTA ALEGRE, Nｺ 1, Esc 1, Plta -3, Pta G92</t>
  </si>
  <si>
    <t>6629501QA5662H0120UE</t>
  </si>
  <si>
    <t>G93</t>
  </si>
  <si>
    <t>CL VISTA ALEGRE, Nｺ 1, Esc 1, Plta -3, Pta G93</t>
  </si>
  <si>
    <t>6629501QA5662H0121IR</t>
  </si>
  <si>
    <t>G94</t>
  </si>
  <si>
    <t>CL VISTA ALEGRE, Nｺ 1, Esc 1, Plta -3, Pta G94</t>
  </si>
  <si>
    <t>6629501QA5662H0126DO</t>
  </si>
  <si>
    <t>G99</t>
  </si>
  <si>
    <t>CL VISTA ALEGRE, Nｺ 1, Esc 1, Plta -3, Pta G99</t>
  </si>
  <si>
    <t>6629501QA5662H0128GA</t>
  </si>
  <si>
    <t>G101</t>
  </si>
  <si>
    <t>CL VISTA ALEGRE, Nｺ 1, Esc 1, Plta -3, Pta 101</t>
  </si>
  <si>
    <t>LOMOPARDO 2</t>
  </si>
  <si>
    <t>GAR 13</t>
  </si>
  <si>
    <t>CL HIDALGO, Nｺ 0, Esc 1, Plta -1, Pta G13</t>
  </si>
  <si>
    <t>FORUM CHAPIN</t>
  </si>
  <si>
    <t>3590.0104001</t>
  </si>
  <si>
    <t>GAR 104</t>
  </si>
  <si>
    <t>CL FRANCISCO RIBA, Nｺ 6, Esc 1, Plta -1, Pta 104</t>
  </si>
  <si>
    <t>GAR 105</t>
  </si>
  <si>
    <t>CL FRANCISCO RIBA, Nｺ 6, Esc 1, Plta -1, Pta 105</t>
  </si>
  <si>
    <t>GAR 106</t>
  </si>
  <si>
    <t>CL FRANCISCO RIBA, Nｺ 6, Esc 1, Plta -1, Pta 106</t>
  </si>
  <si>
    <t>GAR 107</t>
  </si>
  <si>
    <t>CL FRANCISCO RIBA, Nｺ 6, Esc 1, Plta -1, Pta 107</t>
  </si>
  <si>
    <t>GAR 92</t>
  </si>
  <si>
    <t>CL FRANCISCO RIBA, Nｺ 6, Esc 1, Plta -1, Pta G92</t>
  </si>
  <si>
    <t>3590.00114004</t>
  </si>
  <si>
    <t>GAR 24</t>
  </si>
  <si>
    <t>CL PABLO NERUDA, Nｺ 0, Esc 1, Plta -1, Pta G24</t>
  </si>
  <si>
    <t>GAR 26</t>
  </si>
  <si>
    <t>CL PABLO NERUDA, Nｺ 0, Esc 1, Plta -1, Pta G26</t>
  </si>
  <si>
    <t>3590.0129001</t>
  </si>
  <si>
    <t>G9</t>
  </si>
  <si>
    <t>PZ JOSE RAMON FERNANDEZ-LIRA, Nｺ 0, Esc 1, Plta -1, Pta G09</t>
  </si>
  <si>
    <t>G10</t>
  </si>
  <si>
    <t>PZ JOSE RAMON FERNANDEZ-LIRA, Nｺ 0, Esc 1, Plta -1, Pta G10</t>
  </si>
  <si>
    <t>G11</t>
  </si>
  <si>
    <t>PZ JOSE RAMON FERNANDEZ-LIRA, Nｺ 0, Esc 1, Plta -1, Pta G11</t>
  </si>
  <si>
    <t>G12</t>
  </si>
  <si>
    <t>PZ JOSE RAMON FERNANDEZ-LIRA, Nｺ 0, Esc 1, Plta -1, Pta G12</t>
  </si>
  <si>
    <t>G17</t>
  </si>
  <si>
    <t>PZ JOSE RAMON FERNANDEZ-LIRA, Nｺ 0, Esc 1, Plta -1, Pta G17</t>
  </si>
  <si>
    <t>G18</t>
  </si>
  <si>
    <t>PZ JOSE RAMON FERNANDEZ-LIRA, Nｺ 0, Esc 1, Plta -1, Pta G18</t>
  </si>
  <si>
    <t>G19</t>
  </si>
  <si>
    <t>PZ JOSE RAMON FERNANDEZ-LIRA, Nｺ 0, Esc 1, Plta -1, Pta G19</t>
  </si>
  <si>
    <t>G20</t>
  </si>
  <si>
    <t>PZ JOSE RAMON FERNANDEZ-LIRA, Nｺ 0, Esc 1, Plta -1, Pta G20</t>
  </si>
  <si>
    <t>G21</t>
  </si>
  <si>
    <t>PZ JOSE RAMON FERNANDEZ-LIRA, Nｺ 0, Esc 1, Plta -1, Pta G21</t>
  </si>
  <si>
    <t>G22</t>
  </si>
  <si>
    <t>PZ JOSE RAMON FERNANDEZ-LIRA, Nｺ 0, Esc 1, Plta -1, Pta G22</t>
  </si>
  <si>
    <t>G23</t>
  </si>
  <si>
    <t>PZ JOSE RAMON FERNANDEZ-LIRA, Nｺ 0, Esc 1, Plta -1, Pta G23</t>
  </si>
  <si>
    <t>PZ JOSE RAMON FERNANDEZ-LIRA, Nｺ 0, Esc 1, Plta -1, Pta G24</t>
  </si>
  <si>
    <t>G34</t>
  </si>
  <si>
    <t>PZ JOSE RAMON FERNANDEZ-LIRA, Nｺ 0, Esc 1, Plta -1, Pta G34</t>
  </si>
  <si>
    <t>G48</t>
  </si>
  <si>
    <t>PZ JOSE RAMON FERNANDEZ-LIRA, Nｺ 0, Esc 1, Plta -1, Pta G48</t>
  </si>
  <si>
    <t>G62</t>
  </si>
  <si>
    <t>PZ JOSE RAMON FERNANDEZ-LIRA, Nｺ 0, Esc 1, Plta -1, Pta G62</t>
  </si>
  <si>
    <t>G76</t>
  </si>
  <si>
    <t>PZ JOSE RAMON FERNANDEZ-LIRA, Nｺ 0, Esc 1, Plta -1, Pta G76</t>
  </si>
  <si>
    <t>G90</t>
  </si>
  <si>
    <t>PZ JOSE RAMON FERNANDEZ-LIRA, Nｺ 0, Esc 1, Plta -1, Pta G90</t>
  </si>
  <si>
    <t>G108</t>
  </si>
  <si>
    <t>PZ JOSE RAMON FERNANDEZ-LIRA, Nｺ 0, Esc 1, Plta -1, Pta 108</t>
  </si>
  <si>
    <t>G117</t>
  </si>
  <si>
    <t>PZ JOSE RAMON FERNANDEZ-LIRA, Nｺ 0, Esc 1, Plta -1, Pta 117</t>
  </si>
  <si>
    <t>G158</t>
  </si>
  <si>
    <t>PZ JOSE RAMON FERNANDEZ-LIRA, Nｺ 0, Esc 1, Plta -1, Pta 158</t>
  </si>
  <si>
    <t>G159</t>
  </si>
  <si>
    <t>PZ JOSE RAMON FERNANDEZ-LIRA, Nｺ 0, Esc 1, Plta -1, Pta 159</t>
  </si>
  <si>
    <t>G171</t>
  </si>
  <si>
    <t>PZ JOSE RAMON FERNANDEZ-LIRA, Nｺ 0, Esc 1, Plta -1, Pta 171</t>
  </si>
  <si>
    <t>G235</t>
  </si>
  <si>
    <t>PZ JOSE RAMON FERNANDEZ-LIRA, Nｺ 0, Esc 1, Plta -1, Pta 235</t>
  </si>
  <si>
    <t>GARAGE 63</t>
  </si>
  <si>
    <t>AV REY JUAN CARLOS I, Nｺ 9, Esc 1, Plta -1, Pta G63</t>
  </si>
  <si>
    <t>GARAGE 64</t>
  </si>
  <si>
    <t>AV REY JUAN CARLOS I, Nｺ 9, Esc 1, Plta -1, Pta G64</t>
  </si>
  <si>
    <t>GARAGE 65</t>
  </si>
  <si>
    <t>AV REY JUAN CARLOS I, Nｺ 9, Esc 1, Plta -1, Pta G65</t>
  </si>
  <si>
    <t>3590.0143001</t>
  </si>
  <si>
    <t>GAR 17</t>
  </si>
  <si>
    <t>CL ALCALA DEL VALLE, Nｺ 0, Esc 1, Plta -1, Pta G17</t>
  </si>
  <si>
    <t>estimac plusvalía</t>
  </si>
  <si>
    <t>SUMA</t>
  </si>
  <si>
    <t>DÉDALO</t>
  </si>
  <si>
    <t>SUPERF CONST ( M²)</t>
  </si>
  <si>
    <t>G95</t>
  </si>
  <si>
    <t>CL VISTA ALEGRE, Nｺ 1, Esc 1, Plta -3, Pta G95</t>
  </si>
  <si>
    <t>6629501QA5662H0122OT</t>
  </si>
  <si>
    <t>G78</t>
  </si>
  <si>
    <t>6629501QA5662H0106XK</t>
  </si>
  <si>
    <t>CL VISTA ALEGRE, Nｺ 1, Esc 1, Plta -2, Pta G78</t>
  </si>
  <si>
    <t>VENTA</t>
  </si>
  <si>
    <t>ALQUILER</t>
  </si>
  <si>
    <t>Renta alquiler/mes</t>
  </si>
  <si>
    <t>25 (14 M)</t>
  </si>
  <si>
    <t>27,99 (15 m)</t>
  </si>
  <si>
    <t>25 (10 m)</t>
  </si>
  <si>
    <t>25 (11 m)</t>
  </si>
  <si>
    <t>21,8 (10 m)</t>
  </si>
  <si>
    <t>24 (13 m)</t>
  </si>
  <si>
    <t>24,28 (13 m)</t>
  </si>
  <si>
    <t>21,55 (12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</si>
</sst>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sz val="10"/>
      <color theme="1"/>
      <name val="Candara"/>
      <family val="2"/>
    </font>
    <font>
      <sz val="11"/>
      <name val="Candara"/>
      <family val="2"/>
    </font>
    <font>
      <sz val="24"/>
      <color theme="1"/>
      <name val="Calibri"/>
      <family val="2"/>
      <scheme val="minor"/>
    </font>
    <font>
      <b/>
      <sz val="11"/>
      <name val="Candar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3">
    <xf numFmtId="0" fontId="0" fillId="0" borderId="0" xfId="0"/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4" fillId="0" borderId="19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9" fillId="0" borderId="4" xfId="0" applyFont="1" applyBorder="1"/>
    <xf numFmtId="0" fontId="7" fillId="0" borderId="4" xfId="0" applyFont="1" applyBorder="1" applyAlignment="1">
      <alignment vertical="top"/>
    </xf>
    <xf numFmtId="17" fontId="5" fillId="0" borderId="0" xfId="0" applyNumberFormat="1" applyFont="1"/>
    <xf numFmtId="2" fontId="0" fillId="0" borderId="0" xfId="0" applyNumberFormat="1" applyAlignment="1">
      <alignment horizontal="center"/>
    </xf>
    <xf numFmtId="0" fontId="11" fillId="0" borderId="0" xfId="0" applyFont="1"/>
    <xf numFmtId="0" fontId="10" fillId="4" borderId="34" xfId="0" applyFont="1" applyFill="1" applyBorder="1" applyAlignment="1">
      <alignment horizontal="center"/>
    </xf>
    <xf numFmtId="49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5" borderId="34" xfId="0" applyFont="1" applyFill="1" applyBorder="1"/>
    <xf numFmtId="0" fontId="10" fillId="5" borderId="34" xfId="0" applyFont="1" applyFill="1" applyBorder="1" applyAlignment="1">
      <alignment horizontal="center"/>
    </xf>
    <xf numFmtId="0" fontId="11" fillId="5" borderId="34" xfId="0" applyFont="1" applyFill="1" applyBorder="1" applyAlignment="1">
      <alignment horizontal="center"/>
    </xf>
    <xf numFmtId="0" fontId="11" fillId="5" borderId="34" xfId="0" applyFont="1" applyFill="1" applyBorder="1" applyAlignment="1">
      <alignment horizontal="left"/>
    </xf>
    <xf numFmtId="0" fontId="12" fillId="5" borderId="34" xfId="0" applyFont="1" applyFill="1" applyBorder="1" applyAlignment="1">
      <alignment horizontal="left"/>
    </xf>
    <xf numFmtId="0" fontId="11" fillId="6" borderId="34" xfId="0" applyFont="1" applyFill="1" applyBorder="1"/>
    <xf numFmtId="0" fontId="10" fillId="6" borderId="34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/>
    </xf>
    <xf numFmtId="0" fontId="11" fillId="7" borderId="34" xfId="0" applyFont="1" applyFill="1" applyBorder="1"/>
    <xf numFmtId="0" fontId="10" fillId="7" borderId="34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/>
    </xf>
    <xf numFmtId="0" fontId="10" fillId="8" borderId="34" xfId="0" applyFont="1" applyFill="1" applyBorder="1" applyAlignment="1">
      <alignment horizontal="center"/>
    </xf>
    <xf numFmtId="0" fontId="10" fillId="8" borderId="34" xfId="0" quotePrefix="1" applyFont="1" applyFill="1" applyBorder="1" applyAlignment="1">
      <alignment horizontal="center"/>
    </xf>
    <xf numFmtId="49" fontId="11" fillId="8" borderId="34" xfId="0" applyNumberFormat="1" applyFont="1" applyFill="1" applyBorder="1"/>
    <xf numFmtId="0" fontId="10" fillId="8" borderId="34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left" vertical="center"/>
    </xf>
    <xf numFmtId="0" fontId="11" fillId="8" borderId="34" xfId="0" applyFont="1" applyFill="1" applyBorder="1"/>
    <xf numFmtId="49" fontId="11" fillId="9" borderId="34" xfId="0" applyNumberFormat="1" applyFont="1" applyFill="1" applyBorder="1"/>
    <xf numFmtId="0" fontId="10" fillId="9" borderId="34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left" vertical="center"/>
    </xf>
    <xf numFmtId="0" fontId="11" fillId="9" borderId="34" xfId="0" applyFont="1" applyFill="1" applyBorder="1"/>
    <xf numFmtId="49" fontId="11" fillId="10" borderId="34" xfId="0" applyNumberFormat="1" applyFont="1" applyFill="1" applyBorder="1"/>
    <xf numFmtId="0" fontId="10" fillId="10" borderId="34" xfId="0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left" vertical="center"/>
    </xf>
    <xf numFmtId="0" fontId="11" fillId="10" borderId="34" xfId="0" applyFont="1" applyFill="1" applyBorder="1"/>
    <xf numFmtId="0" fontId="11" fillId="11" borderId="34" xfId="0" applyFont="1" applyFill="1" applyBorder="1"/>
    <xf numFmtId="0" fontId="10" fillId="11" borderId="34" xfId="0" applyFont="1" applyFill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/>
    </xf>
    <xf numFmtId="2" fontId="0" fillId="0" borderId="0" xfId="0" applyNumberFormat="1"/>
    <xf numFmtId="0" fontId="11" fillId="5" borderId="17" xfId="0" applyFont="1" applyFill="1" applyBorder="1"/>
    <xf numFmtId="0" fontId="10" fillId="5" borderId="36" xfId="0" quotePrefix="1" applyFont="1" applyFill="1" applyBorder="1" applyAlignment="1">
      <alignment horizontal="center" vertical="center" wrapText="1"/>
    </xf>
    <xf numFmtId="0" fontId="10" fillId="5" borderId="37" xfId="0" quotePrefix="1" applyFont="1" applyFill="1" applyBorder="1" applyAlignment="1">
      <alignment horizontal="center" vertical="center" wrapText="1"/>
    </xf>
    <xf numFmtId="2" fontId="14" fillId="0" borderId="0" xfId="0" applyNumberFormat="1" applyFont="1" applyFill="1"/>
    <xf numFmtId="2" fontId="4" fillId="0" borderId="0" xfId="0" applyNumberFormat="1" applyFont="1" applyFill="1"/>
    <xf numFmtId="2" fontId="14" fillId="0" borderId="0" xfId="0" applyNumberFormat="1" applyFont="1" applyFill="1" applyBorder="1" applyAlignment="1">
      <alignment horizontal="center" vertical="center" wrapText="1"/>
    </xf>
    <xf numFmtId="2" fontId="14" fillId="12" borderId="0" xfId="0" applyNumberFormat="1" applyFont="1" applyFill="1" applyBorder="1" applyAlignment="1">
      <alignment horizontal="center"/>
    </xf>
    <xf numFmtId="0" fontId="11" fillId="5" borderId="16" xfId="0" applyFont="1" applyFill="1" applyBorder="1"/>
    <xf numFmtId="0" fontId="10" fillId="5" borderId="21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49" fontId="11" fillId="9" borderId="34" xfId="0" applyNumberFormat="1" applyFont="1" applyFill="1" applyBorder="1" applyAlignment="1">
      <alignment vertical="center"/>
    </xf>
    <xf numFmtId="0" fontId="10" fillId="4" borderId="34" xfId="0" applyFont="1" applyFill="1" applyBorder="1" applyAlignment="1">
      <alignment horizontal="center" vertical="center"/>
    </xf>
    <xf numFmtId="2" fontId="6" fillId="12" borderId="4" xfId="1" applyNumberFormat="1" applyFont="1" applyFill="1" applyBorder="1" applyAlignment="1">
      <alignment horizontal="center" vertical="center" wrapText="1"/>
    </xf>
    <xf numFmtId="2" fontId="6" fillId="0" borderId="21" xfId="0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6" fillId="0" borderId="22" xfId="0" applyFont="1" applyBorder="1"/>
    <xf numFmtId="2" fontId="6" fillId="5" borderId="21" xfId="0" applyNumberFormat="1" applyFont="1" applyFill="1" applyBorder="1"/>
    <xf numFmtId="2" fontId="6" fillId="5" borderId="0" xfId="0" applyNumberFormat="1" applyFont="1" applyFill="1" applyBorder="1"/>
    <xf numFmtId="2" fontId="6" fillId="6" borderId="21" xfId="0" applyNumberFormat="1" applyFont="1" applyFill="1" applyBorder="1"/>
    <xf numFmtId="2" fontId="6" fillId="6" borderId="0" xfId="0" applyNumberFormat="1" applyFont="1" applyFill="1" applyBorder="1"/>
    <xf numFmtId="2" fontId="6" fillId="11" borderId="21" xfId="0" applyNumberFormat="1" applyFont="1" applyFill="1" applyBorder="1"/>
    <xf numFmtId="2" fontId="6" fillId="11" borderId="0" xfId="0" applyNumberFormat="1" applyFont="1" applyFill="1" applyBorder="1"/>
    <xf numFmtId="2" fontId="6" fillId="7" borderId="21" xfId="0" applyNumberFormat="1" applyFont="1" applyFill="1" applyBorder="1"/>
    <xf numFmtId="2" fontId="6" fillId="7" borderId="0" xfId="0" applyNumberFormat="1" applyFont="1" applyFill="1" applyBorder="1"/>
    <xf numFmtId="2" fontId="6" fillId="10" borderId="21" xfId="0" applyNumberFormat="1" applyFont="1" applyFill="1" applyBorder="1"/>
    <xf numFmtId="2" fontId="6" fillId="10" borderId="0" xfId="0" applyNumberFormat="1" applyFont="1" applyFill="1" applyBorder="1"/>
    <xf numFmtId="2" fontId="6" fillId="9" borderId="21" xfId="0" applyNumberFormat="1" applyFont="1" applyFill="1" applyBorder="1"/>
    <xf numFmtId="2" fontId="6" fillId="9" borderId="0" xfId="0" applyNumberFormat="1" applyFont="1" applyFill="1" applyBorder="1"/>
    <xf numFmtId="2" fontId="6" fillId="9" borderId="21" xfId="0" applyNumberFormat="1" applyFont="1" applyFill="1" applyBorder="1" applyAlignment="1">
      <alignment vertical="center"/>
    </xf>
    <xf numFmtId="2" fontId="6" fillId="9" borderId="0" xfId="0" applyNumberFormat="1" applyFont="1" applyFill="1" applyBorder="1" applyAlignment="1">
      <alignment vertical="center"/>
    </xf>
    <xf numFmtId="2" fontId="6" fillId="8" borderId="21" xfId="0" applyNumberFormat="1" applyFont="1" applyFill="1" applyBorder="1"/>
    <xf numFmtId="2" fontId="6" fillId="8" borderId="0" xfId="0" applyNumberFormat="1" applyFont="1" applyFill="1" applyBorder="1"/>
    <xf numFmtId="2" fontId="6" fillId="0" borderId="23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2" fontId="6" fillId="0" borderId="15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/>
    <xf numFmtId="2" fontId="6" fillId="0" borderId="22" xfId="0" applyNumberFormat="1" applyFont="1" applyFill="1" applyBorder="1"/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4" fillId="0" borderId="15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2" fontId="6" fillId="0" borderId="38" xfId="0" applyNumberFormat="1" applyFont="1" applyFill="1" applyBorder="1" applyAlignment="1">
      <alignment horizontal="center" vertical="top" wrapText="1"/>
    </xf>
    <xf numFmtId="2" fontId="6" fillId="0" borderId="13" xfId="0" applyNumberFormat="1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35" xfId="0" quotePrefix="1" applyFont="1" applyFill="1" applyBorder="1" applyAlignment="1">
      <alignment horizontal="center" vertical="center" wrapText="1"/>
    </xf>
    <xf numFmtId="0" fontId="10" fillId="5" borderId="36" xfId="0" quotePrefix="1" applyFont="1" applyFill="1" applyBorder="1" applyAlignment="1">
      <alignment horizontal="center" vertical="center" wrapText="1"/>
    </xf>
    <xf numFmtId="0" fontId="13" fillId="9" borderId="35" xfId="0" applyFont="1" applyFill="1" applyBorder="1" applyAlignment="1">
      <alignment horizontal="center" vertical="center" wrapText="1"/>
    </xf>
    <xf numFmtId="0" fontId="13" fillId="9" borderId="36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5" fillId="9" borderId="37" xfId="0" applyFont="1" applyFill="1" applyBorder="1" applyAlignment="1">
      <alignment horizontal="center" vertical="center" wrapText="1"/>
    </xf>
    <xf numFmtId="0" fontId="10" fillId="11" borderId="35" xfId="0" applyFont="1" applyFill="1" applyBorder="1" applyAlignment="1">
      <alignment horizontal="center" vertical="center" wrapText="1"/>
    </xf>
    <xf numFmtId="0" fontId="10" fillId="11" borderId="36" xfId="0" applyFont="1" applyFill="1" applyBorder="1" applyAlignment="1">
      <alignment horizontal="center" vertical="center" wrapText="1"/>
    </xf>
    <xf numFmtId="0" fontId="10" fillId="11" borderId="37" xfId="0" applyFont="1" applyFill="1" applyBorder="1" applyAlignment="1">
      <alignment horizontal="center" vertical="center" wrapText="1"/>
    </xf>
    <xf numFmtId="0" fontId="10" fillId="11" borderId="35" xfId="0" quotePrefix="1" applyFont="1" applyFill="1" applyBorder="1" applyAlignment="1">
      <alignment horizontal="center" vertical="center" wrapText="1"/>
    </xf>
    <xf numFmtId="0" fontId="10" fillId="11" borderId="36" xfId="0" quotePrefix="1" applyFont="1" applyFill="1" applyBorder="1" applyAlignment="1">
      <alignment horizontal="center" vertical="center" wrapText="1"/>
    </xf>
    <xf numFmtId="0" fontId="10" fillId="11" borderId="37" xfId="0" quotePrefix="1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0" fillId="7" borderId="37" xfId="0" applyFont="1" applyFill="1" applyBorder="1" applyAlignment="1">
      <alignment horizontal="center" vertical="center" wrapText="1"/>
    </xf>
    <xf numFmtId="0" fontId="10" fillId="7" borderId="35" xfId="0" quotePrefix="1" applyFont="1" applyFill="1" applyBorder="1" applyAlignment="1">
      <alignment horizontal="center" vertical="center" wrapText="1"/>
    </xf>
    <xf numFmtId="0" fontId="10" fillId="7" borderId="37" xfId="0" quotePrefix="1" applyFont="1" applyFill="1" applyBorder="1" applyAlignment="1">
      <alignment horizontal="center" vertical="center" wrapText="1"/>
    </xf>
    <xf numFmtId="0" fontId="10" fillId="10" borderId="35" xfId="0" applyFont="1" applyFill="1" applyBorder="1" applyAlignment="1">
      <alignment horizontal="center" vertical="center" wrapText="1"/>
    </xf>
    <xf numFmtId="0" fontId="10" fillId="10" borderId="36" xfId="0" applyFont="1" applyFill="1" applyBorder="1" applyAlignment="1">
      <alignment horizontal="center" vertical="center" wrapText="1"/>
    </xf>
    <xf numFmtId="0" fontId="10" fillId="10" borderId="37" xfId="0" applyFont="1" applyFill="1" applyBorder="1" applyAlignment="1">
      <alignment horizontal="center" vertical="center" wrapText="1"/>
    </xf>
    <xf numFmtId="0" fontId="10" fillId="10" borderId="35" xfId="0" quotePrefix="1" applyFont="1" applyFill="1" applyBorder="1" applyAlignment="1">
      <alignment horizontal="center" vertical="center" wrapText="1"/>
    </xf>
    <xf numFmtId="0" fontId="10" fillId="10" borderId="36" xfId="0" quotePrefix="1" applyFont="1" applyFill="1" applyBorder="1" applyAlignment="1">
      <alignment horizontal="center" vertical="center" wrapText="1"/>
    </xf>
    <xf numFmtId="0" fontId="10" fillId="10" borderId="37" xfId="0" quotePrefix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6" fillId="5" borderId="0" xfId="0" applyNumberFormat="1" applyFont="1" applyFill="1" applyBorder="1" applyAlignment="1">
      <alignment horizontal="center"/>
    </xf>
    <xf numFmtId="2" fontId="6" fillId="5" borderId="22" xfId="0" applyNumberFormat="1" applyFont="1" applyFill="1" applyBorder="1" applyAlignment="1">
      <alignment horizontal="center"/>
    </xf>
    <xf numFmtId="2" fontId="6" fillId="5" borderId="21" xfId="0" applyNumberFormat="1" applyFont="1" applyFill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6" fillId="0" borderId="22" xfId="0" applyNumberFormat="1" applyFont="1" applyFill="1" applyBorder="1" applyAlignment="1">
      <alignment horizontal="center"/>
    </xf>
    <xf numFmtId="2" fontId="6" fillId="6" borderId="0" xfId="0" applyNumberFormat="1" applyFont="1" applyFill="1" applyBorder="1" applyAlignment="1">
      <alignment horizontal="center"/>
    </xf>
    <xf numFmtId="2" fontId="6" fillId="6" borderId="22" xfId="0" applyNumberFormat="1" applyFont="1" applyFill="1" applyBorder="1" applyAlignment="1">
      <alignment horizontal="center"/>
    </xf>
    <xf numFmtId="2" fontId="6" fillId="6" borderId="21" xfId="0" applyNumberFormat="1" applyFont="1" applyFill="1" applyBorder="1" applyAlignment="1">
      <alignment horizontal="center"/>
    </xf>
    <xf numFmtId="2" fontId="6" fillId="11" borderId="0" xfId="0" applyNumberFormat="1" applyFont="1" applyFill="1" applyBorder="1" applyAlignment="1">
      <alignment horizontal="center"/>
    </xf>
    <xf numFmtId="2" fontId="6" fillId="11" borderId="22" xfId="0" applyNumberFormat="1" applyFont="1" applyFill="1" applyBorder="1" applyAlignment="1">
      <alignment horizontal="center"/>
    </xf>
    <xf numFmtId="2" fontId="6" fillId="11" borderId="21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/>
    </xf>
    <xf numFmtId="2" fontId="6" fillId="7" borderId="22" xfId="0" applyNumberFormat="1" applyFont="1" applyFill="1" applyBorder="1" applyAlignment="1">
      <alignment horizontal="center"/>
    </xf>
    <xf numFmtId="2" fontId="6" fillId="7" borderId="21" xfId="0" applyNumberFormat="1" applyFont="1" applyFill="1" applyBorder="1" applyAlignment="1">
      <alignment horizontal="center"/>
    </xf>
    <xf numFmtId="2" fontId="6" fillId="10" borderId="0" xfId="0" applyNumberFormat="1" applyFont="1" applyFill="1" applyBorder="1" applyAlignment="1">
      <alignment horizontal="center"/>
    </xf>
    <xf numFmtId="2" fontId="6" fillId="10" borderId="22" xfId="0" applyNumberFormat="1" applyFont="1" applyFill="1" applyBorder="1" applyAlignment="1">
      <alignment horizontal="center"/>
    </xf>
    <xf numFmtId="2" fontId="6" fillId="10" borderId="21" xfId="0" applyNumberFormat="1" applyFont="1" applyFill="1" applyBorder="1" applyAlignment="1">
      <alignment horizontal="center"/>
    </xf>
    <xf numFmtId="2" fontId="6" fillId="9" borderId="0" xfId="0" applyNumberFormat="1" applyFont="1" applyFill="1" applyBorder="1" applyAlignment="1">
      <alignment horizontal="center"/>
    </xf>
    <xf numFmtId="2" fontId="6" fillId="9" borderId="22" xfId="0" applyNumberFormat="1" applyFont="1" applyFill="1" applyBorder="1" applyAlignment="1">
      <alignment horizontal="center"/>
    </xf>
    <xf numFmtId="2" fontId="6" fillId="9" borderId="21" xfId="0" applyNumberFormat="1" applyFont="1" applyFill="1" applyBorder="1" applyAlignment="1">
      <alignment horizontal="center"/>
    </xf>
    <xf numFmtId="2" fontId="6" fillId="9" borderId="0" xfId="0" applyNumberFormat="1" applyFont="1" applyFill="1" applyBorder="1" applyAlignment="1">
      <alignment horizontal="center" vertical="center"/>
    </xf>
    <xf numFmtId="2" fontId="6" fillId="9" borderId="22" xfId="0" applyNumberFormat="1" applyFont="1" applyFill="1" applyBorder="1" applyAlignment="1">
      <alignment horizontal="center" vertical="center"/>
    </xf>
    <xf numFmtId="2" fontId="6" fillId="8" borderId="0" xfId="0" applyNumberFormat="1" applyFont="1" applyFill="1" applyBorder="1" applyAlignment="1">
      <alignment horizontal="center"/>
    </xf>
    <xf numFmtId="2" fontId="6" fillId="8" borderId="22" xfId="0" applyNumberFormat="1" applyFont="1" applyFill="1" applyBorder="1" applyAlignment="1">
      <alignment horizontal="center"/>
    </xf>
    <xf numFmtId="2" fontId="6" fillId="8" borderId="21" xfId="0" applyNumberFormat="1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FF66FF"/>
      <color rgb="FF9999FF"/>
      <color rgb="FFFFCC99"/>
      <color rgb="FFCCFF33"/>
      <color rgb="FF37FF3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Q29"/>
  <sheetViews>
    <sheetView topLeftCell="A13" zoomScaleNormal="100" workbookViewId="0">
      <selection activeCell="I27" sqref="I27"/>
    </sheetView>
  </sheetViews>
  <sheetFormatPr baseColWidth="10" defaultColWidth="11.5703125" defaultRowHeight="15" x14ac:dyDescent="0.25"/>
  <cols>
    <col min="1" max="1" width="6.85546875" customWidth="1"/>
    <col min="2" max="2" width="33.85546875" bestFit="1" customWidth="1"/>
    <col min="3" max="3" width="9.85546875" customWidth="1"/>
    <col min="4" max="4" width="11.7109375" customWidth="1"/>
    <col min="5" max="5" width="4.28515625" hidden="1" customWidth="1"/>
    <col min="6" max="6" width="2.28515625" hidden="1" customWidth="1"/>
    <col min="7" max="7" width="11.85546875" hidden="1" customWidth="1"/>
    <col min="8" max="8" width="14.7109375" customWidth="1"/>
    <col min="9" max="9" width="15.42578125" customWidth="1"/>
    <col min="12" max="12" width="13.42578125" customWidth="1"/>
  </cols>
  <sheetData>
    <row r="1" spans="1:43" ht="32.25" thickBot="1" x14ac:dyDescent="0.55000000000000004">
      <c r="A1" s="108" t="s">
        <v>72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43" ht="3.75" customHeight="1" thickBot="1" x14ac:dyDescent="0.3">
      <c r="A2" s="9"/>
      <c r="B2" s="9"/>
      <c r="C2" s="9"/>
      <c r="D2" s="9"/>
      <c r="E2" s="9"/>
      <c r="F2" s="9"/>
      <c r="G2" s="9"/>
      <c r="I2" s="4"/>
      <c r="J2" s="4"/>
      <c r="K2" s="4"/>
      <c r="L2" s="4"/>
      <c r="M2" s="9"/>
    </row>
    <row r="3" spans="1:43" s="8" customFormat="1" ht="24" customHeight="1" x14ac:dyDescent="0.25">
      <c r="A3" s="111" t="s">
        <v>7</v>
      </c>
      <c r="B3" s="112"/>
      <c r="C3" s="128" t="s">
        <v>9</v>
      </c>
      <c r="D3" s="129"/>
      <c r="E3" s="129"/>
      <c r="F3" s="129"/>
      <c r="G3" s="130"/>
      <c r="H3" s="117" t="s">
        <v>70</v>
      </c>
      <c r="I3" s="118"/>
      <c r="J3" s="118"/>
      <c r="K3" s="118"/>
      <c r="L3" s="118"/>
      <c r="M3" s="119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s="2" customFormat="1" ht="16.149999999999999" customHeight="1" thickBot="1" x14ac:dyDescent="0.3">
      <c r="A4" s="113"/>
      <c r="B4" s="114"/>
      <c r="C4" s="131"/>
      <c r="D4" s="132"/>
      <c r="E4" s="132"/>
      <c r="F4" s="132"/>
      <c r="G4" s="133"/>
      <c r="H4" s="120"/>
      <c r="I4" s="121"/>
      <c r="J4" s="121"/>
      <c r="K4" s="121"/>
      <c r="L4" s="121"/>
      <c r="M4" s="122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19.149999999999999" customHeight="1" thickBot="1" x14ac:dyDescent="0.3">
      <c r="A5" s="115"/>
      <c r="B5" s="116"/>
      <c r="C5" s="134"/>
      <c r="D5" s="135"/>
      <c r="E5" s="135"/>
      <c r="F5" s="135"/>
      <c r="G5" s="136"/>
      <c r="H5" s="123" t="s">
        <v>8</v>
      </c>
      <c r="I5" s="124"/>
      <c r="J5" s="125" t="s">
        <v>69</v>
      </c>
      <c r="K5" s="126"/>
      <c r="L5" s="126"/>
      <c r="M5" s="127"/>
    </row>
    <row r="6" spans="1:43" ht="15" customHeight="1" x14ac:dyDescent="0.25">
      <c r="A6" s="6">
        <v>1</v>
      </c>
      <c r="B6" s="24" t="s">
        <v>10</v>
      </c>
      <c r="C6" s="13">
        <v>3</v>
      </c>
      <c r="D6" s="137">
        <v>100</v>
      </c>
      <c r="E6" s="12"/>
      <c r="F6" s="12"/>
      <c r="G6" s="14"/>
      <c r="H6" s="7">
        <v>675</v>
      </c>
      <c r="I6" s="20">
        <f>H6/1.15</f>
        <v>586.95652173913049</v>
      </c>
      <c r="J6" s="19">
        <f t="shared" ref="J6:J27" si="0">(H6*C6)/100</f>
        <v>20.25</v>
      </c>
      <c r="K6" s="7">
        <f t="shared" ref="K6:K27" si="1">I6*C6/100</f>
        <v>17.608695652173914</v>
      </c>
      <c r="L6" s="139">
        <f>J28</f>
        <v>1051.6399999999999</v>
      </c>
      <c r="M6" s="141">
        <f>K28</f>
        <v>914.46956521739116</v>
      </c>
    </row>
    <row r="7" spans="1:43" ht="15" customHeight="1" x14ac:dyDescent="0.25">
      <c r="A7" s="1">
        <v>2</v>
      </c>
      <c r="B7" s="25" t="s">
        <v>11</v>
      </c>
      <c r="C7" s="15">
        <v>5</v>
      </c>
      <c r="D7" s="137"/>
      <c r="E7" s="12"/>
      <c r="F7" s="12"/>
      <c r="G7" s="14"/>
      <c r="H7" s="2">
        <v>1255</v>
      </c>
      <c r="I7" s="20">
        <f t="shared" ref="I7:I27" si="2">H7/1.15</f>
        <v>1091.304347826087</v>
      </c>
      <c r="J7" s="21">
        <f t="shared" si="0"/>
        <v>62.75</v>
      </c>
      <c r="K7" s="2">
        <f t="shared" si="1"/>
        <v>54.565217391304351</v>
      </c>
      <c r="L7" s="139"/>
      <c r="M7" s="141"/>
    </row>
    <row r="8" spans="1:43" ht="15" customHeight="1" x14ac:dyDescent="0.25">
      <c r="A8" s="1">
        <v>3</v>
      </c>
      <c r="B8" s="25" t="s">
        <v>12</v>
      </c>
      <c r="C8" s="15">
        <v>8</v>
      </c>
      <c r="D8" s="137"/>
      <c r="E8" s="12"/>
      <c r="F8" s="12"/>
      <c r="G8" s="14"/>
      <c r="H8" s="2">
        <v>1437</v>
      </c>
      <c r="I8" s="20">
        <f t="shared" si="2"/>
        <v>1249.5652173913045</v>
      </c>
      <c r="J8" s="21">
        <f t="shared" si="0"/>
        <v>114.96</v>
      </c>
      <c r="K8" s="2">
        <f t="shared" si="1"/>
        <v>99.965217391304364</v>
      </c>
      <c r="L8" s="139"/>
      <c r="M8" s="141"/>
    </row>
    <row r="9" spans="1:43" ht="15" customHeight="1" x14ac:dyDescent="0.25">
      <c r="A9" s="1">
        <v>4</v>
      </c>
      <c r="B9" s="25" t="s">
        <v>13</v>
      </c>
      <c r="C9" s="15">
        <v>8</v>
      </c>
      <c r="D9" s="137"/>
      <c r="E9" s="12"/>
      <c r="F9" s="12"/>
      <c r="G9" s="14"/>
      <c r="H9" s="2">
        <v>1744</v>
      </c>
      <c r="I9" s="20">
        <f t="shared" si="2"/>
        <v>1516.521739130435</v>
      </c>
      <c r="J9" s="21">
        <f t="shared" si="0"/>
        <v>139.52000000000001</v>
      </c>
      <c r="K9" s="2">
        <f t="shared" si="1"/>
        <v>121.32173913043479</v>
      </c>
      <c r="L9" s="139"/>
      <c r="M9" s="141"/>
    </row>
    <row r="10" spans="1:43" ht="16.5" customHeight="1" x14ac:dyDescent="0.25">
      <c r="A10" s="1">
        <v>5</v>
      </c>
      <c r="B10" s="26" t="s">
        <v>14</v>
      </c>
      <c r="C10" s="15">
        <v>13</v>
      </c>
      <c r="D10" s="137"/>
      <c r="E10" s="12"/>
      <c r="F10" s="12"/>
      <c r="G10" s="14"/>
      <c r="H10" s="2">
        <v>1025</v>
      </c>
      <c r="I10" s="20">
        <f t="shared" si="2"/>
        <v>891.304347826087</v>
      </c>
      <c r="J10" s="21">
        <f t="shared" si="0"/>
        <v>133.25</v>
      </c>
      <c r="K10" s="2">
        <f t="shared" si="1"/>
        <v>115.86956521739131</v>
      </c>
      <c r="L10" s="139"/>
      <c r="M10" s="141"/>
    </row>
    <row r="11" spans="1:43" s="3" customFormat="1" ht="15" customHeight="1" x14ac:dyDescent="0.35">
      <c r="A11" s="1">
        <v>6</v>
      </c>
      <c r="B11" s="26" t="s">
        <v>15</v>
      </c>
      <c r="C11" s="15">
        <v>7</v>
      </c>
      <c r="D11" s="137"/>
      <c r="E11" s="12"/>
      <c r="F11" s="12"/>
      <c r="G11" s="14"/>
      <c r="H11" s="2">
        <v>950</v>
      </c>
      <c r="I11" s="20">
        <f t="shared" si="2"/>
        <v>826.08695652173924</v>
      </c>
      <c r="J11" s="21">
        <f t="shared" si="0"/>
        <v>66.5</v>
      </c>
      <c r="K11" s="2">
        <f t="shared" si="1"/>
        <v>57.826086956521749</v>
      </c>
      <c r="L11" s="139"/>
      <c r="M11" s="141"/>
    </row>
    <row r="12" spans="1:43" ht="15" customHeight="1" x14ac:dyDescent="0.25">
      <c r="A12" s="1">
        <v>7</v>
      </c>
      <c r="B12" s="25" t="s">
        <v>16</v>
      </c>
      <c r="C12" s="15">
        <v>3</v>
      </c>
      <c r="D12" s="137"/>
      <c r="E12" s="12"/>
      <c r="F12" s="12"/>
      <c r="G12" s="14"/>
      <c r="H12" s="2">
        <v>1260</v>
      </c>
      <c r="I12" s="20">
        <f t="shared" si="2"/>
        <v>1095.6521739130435</v>
      </c>
      <c r="J12" s="21">
        <f t="shared" si="0"/>
        <v>37.799999999999997</v>
      </c>
      <c r="K12" s="2">
        <f t="shared" si="1"/>
        <v>32.869565217391305</v>
      </c>
      <c r="L12" s="139"/>
      <c r="M12" s="141"/>
    </row>
    <row r="13" spans="1:43" ht="15" customHeight="1" x14ac:dyDescent="0.25">
      <c r="A13" s="1">
        <v>8</v>
      </c>
      <c r="B13" s="26" t="s">
        <v>17</v>
      </c>
      <c r="C13" s="15">
        <v>3</v>
      </c>
      <c r="D13" s="137"/>
      <c r="E13" s="12"/>
      <c r="F13" s="12"/>
      <c r="G13" s="14"/>
      <c r="H13" s="2">
        <v>1002</v>
      </c>
      <c r="I13" s="20">
        <f t="shared" si="2"/>
        <v>871.304347826087</v>
      </c>
      <c r="J13" s="21">
        <f t="shared" si="0"/>
        <v>30.06</v>
      </c>
      <c r="K13" s="2">
        <f t="shared" si="1"/>
        <v>26.139130434782611</v>
      </c>
      <c r="L13" s="139"/>
      <c r="M13" s="141"/>
    </row>
    <row r="14" spans="1:43" ht="15" customHeight="1" x14ac:dyDescent="0.25">
      <c r="A14" s="1">
        <v>9</v>
      </c>
      <c r="B14" s="27" t="s">
        <v>18</v>
      </c>
      <c r="C14" s="15">
        <v>4</v>
      </c>
      <c r="D14" s="137"/>
      <c r="E14" s="12"/>
      <c r="F14" s="12"/>
      <c r="G14" s="14"/>
      <c r="H14" s="2">
        <v>1063</v>
      </c>
      <c r="I14" s="20">
        <f t="shared" si="2"/>
        <v>924.34782608695662</v>
      </c>
      <c r="J14" s="21">
        <f t="shared" si="0"/>
        <v>42.52</v>
      </c>
      <c r="K14" s="2">
        <f t="shared" si="1"/>
        <v>36.973913043478262</v>
      </c>
      <c r="L14" s="139"/>
      <c r="M14" s="141"/>
    </row>
    <row r="15" spans="1:43" ht="15" customHeight="1" x14ac:dyDescent="0.25">
      <c r="A15" s="1">
        <v>10</v>
      </c>
      <c r="B15" s="25" t="s">
        <v>19</v>
      </c>
      <c r="C15" s="15">
        <v>3</v>
      </c>
      <c r="D15" s="137"/>
      <c r="E15" s="12"/>
      <c r="F15" s="12"/>
      <c r="G15" s="14"/>
      <c r="H15" s="2">
        <v>1014</v>
      </c>
      <c r="I15" s="20">
        <f t="shared" si="2"/>
        <v>881.73913043478262</v>
      </c>
      <c r="J15" s="21">
        <f t="shared" si="0"/>
        <v>30.42</v>
      </c>
      <c r="K15" s="2">
        <f t="shared" si="1"/>
        <v>26.452173913043481</v>
      </c>
      <c r="L15" s="139"/>
      <c r="M15" s="141"/>
    </row>
    <row r="16" spans="1:43" ht="15" customHeight="1" x14ac:dyDescent="0.25">
      <c r="A16" s="1">
        <v>11</v>
      </c>
      <c r="B16" s="26" t="s">
        <v>20</v>
      </c>
      <c r="C16" s="15">
        <v>7</v>
      </c>
      <c r="D16" s="137"/>
      <c r="E16" s="12"/>
      <c r="F16" s="12"/>
      <c r="G16" s="14"/>
      <c r="H16" s="2">
        <v>1258</v>
      </c>
      <c r="I16" s="20">
        <f t="shared" si="2"/>
        <v>1093.913043478261</v>
      </c>
      <c r="J16" s="21">
        <f t="shared" si="0"/>
        <v>88.06</v>
      </c>
      <c r="K16" s="2">
        <f t="shared" si="1"/>
        <v>76.573913043478271</v>
      </c>
      <c r="L16" s="139"/>
      <c r="M16" s="141"/>
    </row>
    <row r="17" spans="1:13" ht="15" customHeight="1" x14ac:dyDescent="0.25">
      <c r="A17" s="1">
        <v>12</v>
      </c>
      <c r="B17" s="25" t="s">
        <v>21</v>
      </c>
      <c r="C17" s="15">
        <v>2</v>
      </c>
      <c r="D17" s="137"/>
      <c r="E17" s="12"/>
      <c r="F17" s="12"/>
      <c r="G17" s="14"/>
      <c r="H17" s="2">
        <v>1414</v>
      </c>
      <c r="I17" s="20">
        <f t="shared" si="2"/>
        <v>1229.5652173913045</v>
      </c>
      <c r="J17" s="21">
        <f t="shared" si="0"/>
        <v>28.28</v>
      </c>
      <c r="K17" s="2">
        <f t="shared" si="1"/>
        <v>24.591304347826089</v>
      </c>
      <c r="L17" s="139"/>
      <c r="M17" s="141"/>
    </row>
    <row r="18" spans="1:13" ht="15" customHeight="1" x14ac:dyDescent="0.25">
      <c r="A18" s="1">
        <v>13</v>
      </c>
      <c r="B18" s="25" t="s">
        <v>22</v>
      </c>
      <c r="C18" s="15">
        <v>3</v>
      </c>
      <c r="D18" s="137"/>
      <c r="E18" s="12"/>
      <c r="F18" s="12"/>
      <c r="G18" s="14"/>
      <c r="H18" s="2">
        <v>965</v>
      </c>
      <c r="I18" s="20">
        <f t="shared" si="2"/>
        <v>839.13043478260875</v>
      </c>
      <c r="J18" s="21">
        <f t="shared" si="0"/>
        <v>28.95</v>
      </c>
      <c r="K18" s="2">
        <f t="shared" si="1"/>
        <v>25.173913043478262</v>
      </c>
      <c r="L18" s="139"/>
      <c r="M18" s="141"/>
    </row>
    <row r="19" spans="1:13" ht="15" customHeight="1" x14ac:dyDescent="0.25">
      <c r="A19" s="1">
        <v>14</v>
      </c>
      <c r="B19" s="26" t="s">
        <v>23</v>
      </c>
      <c r="C19" s="15">
        <v>5</v>
      </c>
      <c r="D19" s="137"/>
      <c r="E19" s="12"/>
      <c r="F19" s="12"/>
      <c r="G19" s="14"/>
      <c r="H19" s="2">
        <v>702</v>
      </c>
      <c r="I19" s="20">
        <f t="shared" si="2"/>
        <v>610.43478260869574</v>
      </c>
      <c r="J19" s="21">
        <f t="shared" si="0"/>
        <v>35.1</v>
      </c>
      <c r="K19" s="2">
        <f t="shared" si="1"/>
        <v>30.521739130434788</v>
      </c>
      <c r="L19" s="139"/>
      <c r="M19" s="141"/>
    </row>
    <row r="20" spans="1:13" ht="15" customHeight="1" x14ac:dyDescent="0.25">
      <c r="A20" s="1">
        <v>15</v>
      </c>
      <c r="B20" s="26" t="s">
        <v>24</v>
      </c>
      <c r="C20" s="15">
        <v>2</v>
      </c>
      <c r="D20" s="137"/>
      <c r="E20" s="12"/>
      <c r="F20" s="12"/>
      <c r="G20" s="14"/>
      <c r="H20" s="2">
        <v>488</v>
      </c>
      <c r="I20" s="20">
        <f t="shared" si="2"/>
        <v>424.34782608695656</v>
      </c>
      <c r="J20" s="21">
        <f t="shared" si="0"/>
        <v>9.76</v>
      </c>
      <c r="K20" s="2">
        <f t="shared" si="1"/>
        <v>8.4869565217391312</v>
      </c>
      <c r="L20" s="139"/>
      <c r="M20" s="141"/>
    </row>
    <row r="21" spans="1:13" ht="15" customHeight="1" x14ac:dyDescent="0.25">
      <c r="A21" s="1">
        <v>16</v>
      </c>
      <c r="B21" s="25" t="s">
        <v>25</v>
      </c>
      <c r="C21" s="15">
        <v>2</v>
      </c>
      <c r="D21" s="137"/>
      <c r="E21" s="12"/>
      <c r="F21" s="12"/>
      <c r="G21" s="14"/>
      <c r="H21" s="2">
        <v>578</v>
      </c>
      <c r="I21" s="20">
        <f t="shared" si="2"/>
        <v>502.60869565217394</v>
      </c>
      <c r="J21" s="21">
        <f t="shared" si="0"/>
        <v>11.56</v>
      </c>
      <c r="K21" s="2">
        <f t="shared" si="1"/>
        <v>10.052173913043479</v>
      </c>
      <c r="L21" s="139"/>
      <c r="M21" s="141"/>
    </row>
    <row r="22" spans="1:13" ht="15" customHeight="1" x14ac:dyDescent="0.25">
      <c r="A22" s="1">
        <v>17</v>
      </c>
      <c r="B22" s="25" t="s">
        <v>26</v>
      </c>
      <c r="C22" s="15">
        <v>2</v>
      </c>
      <c r="D22" s="137"/>
      <c r="E22" s="12"/>
      <c r="F22" s="12"/>
      <c r="G22" s="14"/>
      <c r="H22" s="2">
        <v>811</v>
      </c>
      <c r="I22" s="20">
        <f t="shared" si="2"/>
        <v>705.21739130434787</v>
      </c>
      <c r="J22" s="21">
        <f t="shared" si="0"/>
        <v>16.22</v>
      </c>
      <c r="K22" s="2">
        <f t="shared" si="1"/>
        <v>14.104347826086958</v>
      </c>
      <c r="L22" s="139"/>
      <c r="M22" s="141"/>
    </row>
    <row r="23" spans="1:13" ht="15" customHeight="1" x14ac:dyDescent="0.25">
      <c r="A23" s="1">
        <v>18</v>
      </c>
      <c r="B23" s="26" t="s">
        <v>27</v>
      </c>
      <c r="C23" s="15">
        <v>6</v>
      </c>
      <c r="D23" s="137"/>
      <c r="E23" s="12"/>
      <c r="F23" s="12"/>
      <c r="G23" s="14"/>
      <c r="H23" s="2">
        <v>783</v>
      </c>
      <c r="I23" s="20">
        <f t="shared" si="2"/>
        <v>680.86956521739137</v>
      </c>
      <c r="J23" s="21">
        <f t="shared" si="0"/>
        <v>46.98</v>
      </c>
      <c r="K23" s="2">
        <f t="shared" si="1"/>
        <v>40.85217391304348</v>
      </c>
      <c r="L23" s="139"/>
      <c r="M23" s="141"/>
    </row>
    <row r="24" spans="1:13" ht="15" customHeight="1" x14ac:dyDescent="0.25">
      <c r="A24" s="1">
        <v>19</v>
      </c>
      <c r="B24" s="26" t="s">
        <v>28</v>
      </c>
      <c r="C24" s="15">
        <v>2</v>
      </c>
      <c r="D24" s="137"/>
      <c r="E24" s="12"/>
      <c r="F24" s="12"/>
      <c r="G24" s="14"/>
      <c r="H24" s="2">
        <v>781</v>
      </c>
      <c r="I24" s="20">
        <f t="shared" si="2"/>
        <v>679.13043478260875</v>
      </c>
      <c r="J24" s="21">
        <f t="shared" si="0"/>
        <v>15.62</v>
      </c>
      <c r="K24" s="2">
        <f t="shared" si="1"/>
        <v>13.582608695652175</v>
      </c>
      <c r="L24" s="139"/>
      <c r="M24" s="141"/>
    </row>
    <row r="25" spans="1:13" ht="15" customHeight="1" x14ac:dyDescent="0.25">
      <c r="A25" s="1">
        <v>20</v>
      </c>
      <c r="B25" s="25" t="s">
        <v>29</v>
      </c>
      <c r="C25" s="15">
        <v>2</v>
      </c>
      <c r="D25" s="137"/>
      <c r="E25" s="12"/>
      <c r="F25" s="12"/>
      <c r="G25" s="14"/>
      <c r="H25" s="2">
        <v>525</v>
      </c>
      <c r="I25" s="20">
        <f t="shared" si="2"/>
        <v>456.52173913043481</v>
      </c>
      <c r="J25" s="21">
        <f t="shared" si="0"/>
        <v>10.5</v>
      </c>
      <c r="K25" s="2">
        <f t="shared" si="1"/>
        <v>9.1304347826086953</v>
      </c>
      <c r="L25" s="139"/>
      <c r="M25" s="141"/>
    </row>
    <row r="26" spans="1:13" ht="15" customHeight="1" x14ac:dyDescent="0.25">
      <c r="A26" s="1">
        <v>21</v>
      </c>
      <c r="B26" s="25" t="s">
        <v>31</v>
      </c>
      <c r="C26" s="15">
        <v>8</v>
      </c>
      <c r="D26" s="137"/>
      <c r="E26" s="12"/>
      <c r="F26" s="12"/>
      <c r="G26" s="14"/>
      <c r="H26" s="2">
        <v>844</v>
      </c>
      <c r="I26" s="20">
        <f t="shared" si="2"/>
        <v>733.91304347826087</v>
      </c>
      <c r="J26" s="21">
        <f t="shared" si="0"/>
        <v>67.52</v>
      </c>
      <c r="K26" s="2">
        <f t="shared" si="1"/>
        <v>58.713043478260872</v>
      </c>
      <c r="L26" s="139"/>
      <c r="M26" s="141"/>
    </row>
    <row r="27" spans="1:13" ht="15" customHeight="1" thickBot="1" x14ac:dyDescent="0.3">
      <c r="A27" s="1">
        <v>22</v>
      </c>
      <c r="B27" s="25" t="s">
        <v>30</v>
      </c>
      <c r="C27" s="16">
        <v>2</v>
      </c>
      <c r="D27" s="138"/>
      <c r="E27" s="17"/>
      <c r="F27" s="17"/>
      <c r="G27" s="18"/>
      <c r="H27" s="2">
        <v>753</v>
      </c>
      <c r="I27" s="20">
        <f t="shared" si="2"/>
        <v>654.78260869565224</v>
      </c>
      <c r="J27" s="22">
        <f t="shared" si="0"/>
        <v>15.06</v>
      </c>
      <c r="K27" s="23">
        <f t="shared" si="1"/>
        <v>13.095652173913045</v>
      </c>
      <c r="L27" s="140"/>
      <c r="M27" s="142"/>
    </row>
    <row r="28" spans="1:13" x14ac:dyDescent="0.25">
      <c r="B28" s="143" t="s">
        <v>71</v>
      </c>
      <c r="C28" s="143"/>
      <c r="D28" s="143"/>
      <c r="J28" s="7">
        <f>SUM(J6:J27)</f>
        <v>1051.6399999999999</v>
      </c>
      <c r="K28" s="7">
        <f>SUM(K6:K27)</f>
        <v>914.46956521739116</v>
      </c>
    </row>
    <row r="29" spans="1:13" x14ac:dyDescent="0.25">
      <c r="C29" s="29"/>
      <c r="E29" s="10"/>
      <c r="F29" s="10"/>
      <c r="G29" s="10"/>
      <c r="H29" s="144"/>
      <c r="I29" s="144"/>
      <c r="J29" s="144"/>
      <c r="K29" s="11"/>
      <c r="M29" s="28"/>
    </row>
  </sheetData>
  <mergeCells count="11">
    <mergeCell ref="D6:D27"/>
    <mergeCell ref="L6:L27"/>
    <mergeCell ref="M6:M27"/>
    <mergeCell ref="B28:D28"/>
    <mergeCell ref="H29:J29"/>
    <mergeCell ref="A1:M1"/>
    <mergeCell ref="A3:B5"/>
    <mergeCell ref="H3:M4"/>
    <mergeCell ref="H5:I5"/>
    <mergeCell ref="J5:M5"/>
    <mergeCell ref="C3:G5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workbookViewId="0">
      <pane ySplit="2" topLeftCell="A3" activePane="bottomLeft" state="frozen"/>
      <selection pane="bottomLeft" activeCell="S14" sqref="S14"/>
    </sheetView>
  </sheetViews>
  <sheetFormatPr baseColWidth="10" defaultRowHeight="15" x14ac:dyDescent="0.25"/>
  <cols>
    <col min="1" max="1" width="8.140625" customWidth="1"/>
    <col min="2" max="2" width="1.85546875" hidden="1" customWidth="1"/>
    <col min="3" max="3" width="20.28515625" customWidth="1"/>
    <col min="4" max="4" width="8.85546875" hidden="1" customWidth="1"/>
    <col min="5" max="5" width="1.28515625" hidden="1" customWidth="1"/>
    <col min="7" max="7" width="11.140625" customWidth="1"/>
    <col min="8" max="8" width="11.42578125" hidden="1" customWidth="1"/>
    <col min="9" max="9" width="10.85546875" style="70" customWidth="1"/>
    <col min="10" max="11" width="11.42578125" style="65" hidden="1" customWidth="1"/>
    <col min="12" max="12" width="11.42578125" style="65"/>
  </cols>
  <sheetData>
    <row r="1" spans="1:17" ht="15.75" customHeight="1" thickTop="1" thickBot="1" x14ac:dyDescent="0.3">
      <c r="A1" s="151" t="s">
        <v>77</v>
      </c>
      <c r="B1" s="151" t="s">
        <v>78</v>
      </c>
      <c r="C1" s="151" t="s">
        <v>79</v>
      </c>
      <c r="D1" s="151" t="s">
        <v>77</v>
      </c>
      <c r="E1" s="151" t="s">
        <v>80</v>
      </c>
      <c r="F1" s="151" t="s">
        <v>81</v>
      </c>
      <c r="G1" s="151" t="s">
        <v>82</v>
      </c>
      <c r="H1" s="151" t="s">
        <v>83</v>
      </c>
      <c r="I1" s="71"/>
      <c r="J1" s="145" t="s">
        <v>195</v>
      </c>
      <c r="K1" s="146"/>
      <c r="L1" s="146"/>
      <c r="M1" s="146"/>
      <c r="N1" s="147"/>
      <c r="O1" s="148" t="s">
        <v>196</v>
      </c>
      <c r="P1" s="149"/>
      <c r="Q1" s="150"/>
    </row>
    <row r="2" spans="1:17" ht="26.25" customHeight="1" thickBot="1" x14ac:dyDescent="0.3">
      <c r="A2" s="152"/>
      <c r="B2" s="152"/>
      <c r="C2" s="152"/>
      <c r="D2" s="152"/>
      <c r="E2" s="152"/>
      <c r="F2" s="152"/>
      <c r="G2" s="152"/>
      <c r="H2" s="152"/>
      <c r="I2" s="153" t="s">
        <v>188</v>
      </c>
      <c r="J2" s="99" t="s">
        <v>73</v>
      </c>
      <c r="K2" s="100" t="s">
        <v>185</v>
      </c>
      <c r="L2" s="100" t="s">
        <v>186</v>
      </c>
      <c r="M2" s="101" t="s">
        <v>74</v>
      </c>
      <c r="N2" s="102" t="s">
        <v>76</v>
      </c>
      <c r="O2" s="103" t="s">
        <v>197</v>
      </c>
      <c r="P2" s="104" t="s">
        <v>74</v>
      </c>
      <c r="Q2" s="105" t="s">
        <v>75</v>
      </c>
    </row>
    <row r="3" spans="1:17" ht="16.5" thickTop="1" thickBot="1" x14ac:dyDescent="0.3">
      <c r="A3" s="30"/>
      <c r="B3" s="30"/>
      <c r="C3" s="30"/>
      <c r="D3" s="30"/>
      <c r="E3" s="30"/>
      <c r="F3" s="30"/>
      <c r="G3" s="30"/>
      <c r="H3" s="30"/>
      <c r="I3" s="154"/>
      <c r="J3" s="79"/>
      <c r="K3" s="80"/>
      <c r="L3" s="181"/>
      <c r="M3" s="182"/>
      <c r="N3" s="183"/>
      <c r="O3" s="184"/>
      <c r="P3" s="185"/>
      <c r="Q3" s="186"/>
    </row>
    <row r="4" spans="1:17" ht="15.75" thickBot="1" x14ac:dyDescent="0.3">
      <c r="A4" s="155" t="s">
        <v>1</v>
      </c>
      <c r="B4" s="157" t="s">
        <v>84</v>
      </c>
      <c r="C4" s="66" t="s">
        <v>85</v>
      </c>
      <c r="D4" s="35" t="s">
        <v>1</v>
      </c>
      <c r="E4" s="36" t="s">
        <v>68</v>
      </c>
      <c r="F4" s="37" t="s">
        <v>86</v>
      </c>
      <c r="G4" s="34" t="s">
        <v>87</v>
      </c>
      <c r="H4" s="31" t="s">
        <v>88</v>
      </c>
      <c r="I4" s="72">
        <v>25</v>
      </c>
      <c r="J4" s="83">
        <v>8849.25</v>
      </c>
      <c r="K4" s="84">
        <f>J4*0.023</f>
        <v>203.53274999999999</v>
      </c>
      <c r="L4" s="187">
        <f>J4+K4</f>
        <v>9052.7827500000003</v>
      </c>
      <c r="M4" s="187">
        <f>L4*0.21</f>
        <v>1901.0843775000001</v>
      </c>
      <c r="N4" s="188">
        <f>L4*1.21</f>
        <v>10953.8671275</v>
      </c>
      <c r="O4" s="189">
        <v>30</v>
      </c>
      <c r="P4" s="187">
        <f>O4*0.21</f>
        <v>6.3</v>
      </c>
      <c r="Q4" s="188">
        <f>O4*1.21</f>
        <v>36.299999999999997</v>
      </c>
    </row>
    <row r="5" spans="1:17" ht="15.75" thickBot="1" x14ac:dyDescent="0.3">
      <c r="A5" s="156"/>
      <c r="B5" s="158"/>
      <c r="C5" s="66" t="s">
        <v>89</v>
      </c>
      <c r="D5" s="35" t="s">
        <v>1</v>
      </c>
      <c r="E5" s="36" t="s">
        <v>68</v>
      </c>
      <c r="F5" s="37" t="s">
        <v>90</v>
      </c>
      <c r="G5" s="34" t="s">
        <v>91</v>
      </c>
      <c r="H5" s="31" t="s">
        <v>88</v>
      </c>
      <c r="I5" s="72">
        <v>25</v>
      </c>
      <c r="J5" s="83">
        <v>8849.25</v>
      </c>
      <c r="K5" s="84">
        <f t="shared" ref="K5:K12" si="0">J5*0.023</f>
        <v>203.53274999999999</v>
      </c>
      <c r="L5" s="187">
        <f t="shared" ref="L5:L11" si="1">J5+K5</f>
        <v>9052.7827500000003</v>
      </c>
      <c r="M5" s="187">
        <f t="shared" ref="M5:M11" si="2">L5*0.21</f>
        <v>1901.0843775000001</v>
      </c>
      <c r="N5" s="188">
        <f t="shared" ref="N5:N11" si="3">L5*1.21</f>
        <v>10953.8671275</v>
      </c>
      <c r="O5" s="189">
        <v>30</v>
      </c>
      <c r="P5" s="187">
        <f t="shared" ref="P5:P13" si="4">O5*0.21</f>
        <v>6.3</v>
      </c>
      <c r="Q5" s="188">
        <f t="shared" ref="Q5:Q13" si="5">O5*1.21</f>
        <v>36.299999999999997</v>
      </c>
    </row>
    <row r="6" spans="1:17" ht="15.75" thickBot="1" x14ac:dyDescent="0.3">
      <c r="A6" s="156"/>
      <c r="B6" s="158"/>
      <c r="C6" s="66" t="s">
        <v>92</v>
      </c>
      <c r="D6" s="35" t="s">
        <v>1</v>
      </c>
      <c r="E6" s="36" t="s">
        <v>68</v>
      </c>
      <c r="F6" s="37" t="s">
        <v>93</v>
      </c>
      <c r="G6" s="34" t="s">
        <v>94</v>
      </c>
      <c r="H6" s="31" t="s">
        <v>88</v>
      </c>
      <c r="I6" s="72">
        <v>25</v>
      </c>
      <c r="J6" s="83">
        <v>8849.25</v>
      </c>
      <c r="K6" s="84">
        <f t="shared" si="0"/>
        <v>203.53274999999999</v>
      </c>
      <c r="L6" s="187">
        <f t="shared" si="1"/>
        <v>9052.7827500000003</v>
      </c>
      <c r="M6" s="187">
        <f t="shared" si="2"/>
        <v>1901.0843775000001</v>
      </c>
      <c r="N6" s="188">
        <f t="shared" si="3"/>
        <v>10953.8671275</v>
      </c>
      <c r="O6" s="189">
        <v>30</v>
      </c>
      <c r="P6" s="187">
        <f t="shared" si="4"/>
        <v>6.3</v>
      </c>
      <c r="Q6" s="188">
        <f t="shared" si="5"/>
        <v>36.299999999999997</v>
      </c>
    </row>
    <row r="7" spans="1:17" ht="15.75" thickBot="1" x14ac:dyDescent="0.3">
      <c r="A7" s="156"/>
      <c r="B7" s="158"/>
      <c r="C7" s="66" t="s">
        <v>95</v>
      </c>
      <c r="D7" s="35" t="s">
        <v>1</v>
      </c>
      <c r="E7" s="36" t="s">
        <v>68</v>
      </c>
      <c r="F7" s="38" t="s">
        <v>96</v>
      </c>
      <c r="G7" s="34" t="s">
        <v>97</v>
      </c>
      <c r="H7" s="31" t="s">
        <v>88</v>
      </c>
      <c r="I7" s="72">
        <v>25</v>
      </c>
      <c r="J7" s="83">
        <v>8849.25</v>
      </c>
      <c r="K7" s="84">
        <f t="shared" si="0"/>
        <v>203.53274999999999</v>
      </c>
      <c r="L7" s="187">
        <f t="shared" si="1"/>
        <v>9052.7827500000003</v>
      </c>
      <c r="M7" s="187">
        <f t="shared" si="2"/>
        <v>1901.0843775000001</v>
      </c>
      <c r="N7" s="188">
        <f t="shared" si="3"/>
        <v>10953.8671275</v>
      </c>
      <c r="O7" s="189">
        <v>30</v>
      </c>
      <c r="P7" s="187">
        <f t="shared" si="4"/>
        <v>6.3</v>
      </c>
      <c r="Q7" s="188">
        <f t="shared" si="5"/>
        <v>36.299999999999997</v>
      </c>
    </row>
    <row r="8" spans="1:17" ht="15.75" thickBot="1" x14ac:dyDescent="0.3">
      <c r="A8" s="156"/>
      <c r="B8" s="158"/>
      <c r="C8" s="66" t="s">
        <v>98</v>
      </c>
      <c r="D8" s="35" t="s">
        <v>1</v>
      </c>
      <c r="E8" s="36" t="s">
        <v>68</v>
      </c>
      <c r="F8" s="38" t="s">
        <v>99</v>
      </c>
      <c r="G8" s="34" t="s">
        <v>100</v>
      </c>
      <c r="H8" s="31" t="s">
        <v>88</v>
      </c>
      <c r="I8" s="72">
        <v>25</v>
      </c>
      <c r="J8" s="83">
        <v>8849.25</v>
      </c>
      <c r="K8" s="84">
        <f t="shared" si="0"/>
        <v>203.53274999999999</v>
      </c>
      <c r="L8" s="187">
        <f t="shared" si="1"/>
        <v>9052.7827500000003</v>
      </c>
      <c r="M8" s="187">
        <f t="shared" si="2"/>
        <v>1901.0843775000001</v>
      </c>
      <c r="N8" s="188">
        <f t="shared" si="3"/>
        <v>10953.8671275</v>
      </c>
      <c r="O8" s="189">
        <v>30</v>
      </c>
      <c r="P8" s="187">
        <f t="shared" si="4"/>
        <v>6.3</v>
      </c>
      <c r="Q8" s="188">
        <f t="shared" si="5"/>
        <v>36.299999999999997</v>
      </c>
    </row>
    <row r="9" spans="1:17" ht="15.75" thickBot="1" x14ac:dyDescent="0.3">
      <c r="A9" s="156"/>
      <c r="B9" s="158"/>
      <c r="C9" s="66" t="s">
        <v>101</v>
      </c>
      <c r="D9" s="35" t="s">
        <v>1</v>
      </c>
      <c r="E9" s="36" t="s">
        <v>68</v>
      </c>
      <c r="F9" s="38" t="s">
        <v>102</v>
      </c>
      <c r="G9" s="34" t="s">
        <v>103</v>
      </c>
      <c r="H9" s="31" t="s">
        <v>88</v>
      </c>
      <c r="I9" s="72">
        <v>25</v>
      </c>
      <c r="J9" s="83">
        <v>8849.25</v>
      </c>
      <c r="K9" s="84">
        <f t="shared" si="0"/>
        <v>203.53274999999999</v>
      </c>
      <c r="L9" s="187">
        <f t="shared" si="1"/>
        <v>9052.7827500000003</v>
      </c>
      <c r="M9" s="187">
        <f t="shared" si="2"/>
        <v>1901.0843775000001</v>
      </c>
      <c r="N9" s="188">
        <f t="shared" si="3"/>
        <v>10953.8671275</v>
      </c>
      <c r="O9" s="189">
        <v>30</v>
      </c>
      <c r="P9" s="187">
        <f t="shared" si="4"/>
        <v>6.3</v>
      </c>
      <c r="Q9" s="188">
        <f t="shared" si="5"/>
        <v>36.299999999999997</v>
      </c>
    </row>
    <row r="10" spans="1:17" ht="15.75" thickBot="1" x14ac:dyDescent="0.3">
      <c r="A10" s="156"/>
      <c r="B10" s="158"/>
      <c r="C10" s="66" t="s">
        <v>104</v>
      </c>
      <c r="D10" s="35" t="s">
        <v>1</v>
      </c>
      <c r="E10" s="36" t="s">
        <v>68</v>
      </c>
      <c r="F10" s="38" t="s">
        <v>105</v>
      </c>
      <c r="G10" s="34" t="s">
        <v>106</v>
      </c>
      <c r="H10" s="31" t="s">
        <v>88</v>
      </c>
      <c r="I10" s="72">
        <v>25</v>
      </c>
      <c r="J10" s="83">
        <v>8849.25</v>
      </c>
      <c r="K10" s="84">
        <f t="shared" si="0"/>
        <v>203.53274999999999</v>
      </c>
      <c r="L10" s="187">
        <f t="shared" si="1"/>
        <v>9052.7827500000003</v>
      </c>
      <c r="M10" s="187">
        <f t="shared" si="2"/>
        <v>1901.0843775000001</v>
      </c>
      <c r="N10" s="188">
        <f t="shared" si="3"/>
        <v>10953.8671275</v>
      </c>
      <c r="O10" s="189">
        <v>30</v>
      </c>
      <c r="P10" s="187">
        <f t="shared" si="4"/>
        <v>6.3</v>
      </c>
      <c r="Q10" s="188">
        <f t="shared" si="5"/>
        <v>36.299999999999997</v>
      </c>
    </row>
    <row r="11" spans="1:17" ht="15.75" thickBot="1" x14ac:dyDescent="0.3">
      <c r="A11" s="156"/>
      <c r="B11" s="158"/>
      <c r="C11" s="66" t="s">
        <v>107</v>
      </c>
      <c r="D11" s="35" t="s">
        <v>1</v>
      </c>
      <c r="E11" s="36" t="s">
        <v>68</v>
      </c>
      <c r="F11" s="38" t="s">
        <v>108</v>
      </c>
      <c r="G11" s="34" t="s">
        <v>109</v>
      </c>
      <c r="H11" s="31" t="s">
        <v>88</v>
      </c>
      <c r="I11" s="72">
        <v>25</v>
      </c>
      <c r="J11" s="83">
        <v>8849.25</v>
      </c>
      <c r="K11" s="84">
        <f t="shared" si="0"/>
        <v>203.53274999999999</v>
      </c>
      <c r="L11" s="187">
        <f t="shared" si="1"/>
        <v>9052.7827500000003</v>
      </c>
      <c r="M11" s="187">
        <f t="shared" si="2"/>
        <v>1901.0843775000001</v>
      </c>
      <c r="N11" s="188">
        <f t="shared" si="3"/>
        <v>10953.8671275</v>
      </c>
      <c r="O11" s="189">
        <v>30</v>
      </c>
      <c r="P11" s="187">
        <f t="shared" si="4"/>
        <v>6.3</v>
      </c>
      <c r="Q11" s="188">
        <f t="shared" si="5"/>
        <v>36.299999999999997</v>
      </c>
    </row>
    <row r="12" spans="1:17" ht="15.75" thickBot="1" x14ac:dyDescent="0.3">
      <c r="A12" s="74"/>
      <c r="B12" s="67"/>
      <c r="C12" s="66" t="s">
        <v>191</v>
      </c>
      <c r="D12" s="35" t="s">
        <v>1</v>
      </c>
      <c r="E12" s="36" t="s">
        <v>68</v>
      </c>
      <c r="F12" s="38" t="s">
        <v>189</v>
      </c>
      <c r="G12" s="34" t="s">
        <v>190</v>
      </c>
      <c r="H12" s="31" t="s">
        <v>88</v>
      </c>
      <c r="I12" s="72">
        <v>25</v>
      </c>
      <c r="J12" s="83">
        <v>8849.25</v>
      </c>
      <c r="K12" s="84">
        <f t="shared" si="0"/>
        <v>203.53274999999999</v>
      </c>
      <c r="L12" s="187">
        <f t="shared" ref="L12" si="6">J12+K12</f>
        <v>9052.7827500000003</v>
      </c>
      <c r="M12" s="187">
        <f t="shared" ref="M12" si="7">L12*0.21</f>
        <v>1901.0843775000001</v>
      </c>
      <c r="N12" s="188">
        <f t="shared" ref="N12" si="8">L12*1.21</f>
        <v>10953.8671275</v>
      </c>
      <c r="O12" s="189">
        <v>30</v>
      </c>
      <c r="P12" s="187">
        <f t="shared" si="4"/>
        <v>6.3</v>
      </c>
      <c r="Q12" s="188">
        <f t="shared" si="5"/>
        <v>36.299999999999997</v>
      </c>
    </row>
    <row r="13" spans="1:17" ht="15.75" thickBot="1" x14ac:dyDescent="0.3">
      <c r="A13" s="75"/>
      <c r="B13" s="68"/>
      <c r="C13" s="73" t="s">
        <v>193</v>
      </c>
      <c r="D13" s="35" t="s">
        <v>6</v>
      </c>
      <c r="E13" s="36" t="s">
        <v>68</v>
      </c>
      <c r="F13" s="38" t="s">
        <v>192</v>
      </c>
      <c r="G13" s="34" t="s">
        <v>194</v>
      </c>
      <c r="H13" s="31" t="s">
        <v>88</v>
      </c>
      <c r="I13" s="72">
        <v>25</v>
      </c>
      <c r="J13" s="83">
        <v>8849.25</v>
      </c>
      <c r="K13" s="84">
        <f t="shared" ref="K13" si="9">J13*0.023</f>
        <v>203.53274999999999</v>
      </c>
      <c r="L13" s="187">
        <f t="shared" ref="L13" si="10">J13+K13</f>
        <v>9052.7827500000003</v>
      </c>
      <c r="M13" s="187">
        <f t="shared" ref="M13" si="11">L13*0.21</f>
        <v>1901.0843775000001</v>
      </c>
      <c r="N13" s="188">
        <f t="shared" ref="N13" si="12">L13*1.21</f>
        <v>10953.8671275</v>
      </c>
      <c r="O13" s="189">
        <v>30</v>
      </c>
      <c r="P13" s="187">
        <f t="shared" si="4"/>
        <v>6.3</v>
      </c>
      <c r="Q13" s="188">
        <f t="shared" si="5"/>
        <v>36.299999999999997</v>
      </c>
    </row>
    <row r="14" spans="1:17" ht="15.75" thickBot="1" x14ac:dyDescent="0.3">
      <c r="A14" s="30"/>
      <c r="B14" s="30"/>
      <c r="C14" s="30"/>
      <c r="D14" s="30"/>
      <c r="E14" s="30"/>
      <c r="F14" s="30"/>
      <c r="G14" s="30"/>
      <c r="H14" s="30"/>
      <c r="I14" s="69"/>
      <c r="J14" s="79"/>
      <c r="K14" s="80"/>
      <c r="L14" s="181"/>
      <c r="M14" s="182"/>
      <c r="N14" s="183"/>
      <c r="O14" s="190"/>
      <c r="P14" s="191"/>
      <c r="Q14" s="192"/>
    </row>
    <row r="15" spans="1:17" ht="24.75" thickBot="1" x14ac:dyDescent="0.3">
      <c r="A15" s="40" t="s">
        <v>2</v>
      </c>
      <c r="B15" s="40"/>
      <c r="C15" s="39" t="s">
        <v>32</v>
      </c>
      <c r="D15" s="40" t="s">
        <v>110</v>
      </c>
      <c r="E15" s="41" t="s">
        <v>68</v>
      </c>
      <c r="F15" s="39" t="s">
        <v>111</v>
      </c>
      <c r="G15" s="39" t="s">
        <v>112</v>
      </c>
      <c r="H15" s="31" t="s">
        <v>88</v>
      </c>
      <c r="I15" s="72" t="s">
        <v>199</v>
      </c>
      <c r="J15" s="85">
        <v>9907.6200000000008</v>
      </c>
      <c r="K15" s="86">
        <f>J15*0.023</f>
        <v>227.87526000000003</v>
      </c>
      <c r="L15" s="193">
        <f>J15+K15</f>
        <v>10135.495260000002</v>
      </c>
      <c r="M15" s="193">
        <f>L15*0.21</f>
        <v>2128.4540046000002</v>
      </c>
      <c r="N15" s="194">
        <f>L15*1.21</f>
        <v>12263.949264600002</v>
      </c>
      <c r="O15" s="195">
        <v>30</v>
      </c>
      <c r="P15" s="193">
        <f t="shared" ref="P15:P54" si="13">O15*0.21</f>
        <v>6.3</v>
      </c>
      <c r="Q15" s="194">
        <f t="shared" ref="Q15:Q54" si="14">O15*1.21</f>
        <v>36.299999999999997</v>
      </c>
    </row>
    <row r="16" spans="1:17" ht="15.75" thickBot="1" x14ac:dyDescent="0.3">
      <c r="A16" s="30"/>
      <c r="B16" s="30"/>
      <c r="C16" s="30"/>
      <c r="D16" s="30"/>
      <c r="E16" s="30"/>
      <c r="F16" s="30"/>
      <c r="G16" s="30"/>
      <c r="H16" s="30"/>
      <c r="I16" s="69"/>
      <c r="J16" s="79"/>
      <c r="K16" s="80"/>
      <c r="L16" s="181"/>
      <c r="M16" s="182"/>
      <c r="N16" s="183"/>
      <c r="O16" s="190"/>
      <c r="P16" s="191"/>
      <c r="Q16" s="192"/>
    </row>
    <row r="17" spans="1:17" ht="15.75" customHeight="1" thickBot="1" x14ac:dyDescent="0.3">
      <c r="A17" s="165" t="s">
        <v>113</v>
      </c>
      <c r="B17" s="168" t="s">
        <v>114</v>
      </c>
      <c r="C17" s="62" t="s">
        <v>33</v>
      </c>
      <c r="D17" s="63" t="s">
        <v>0</v>
      </c>
      <c r="E17" s="64" t="s">
        <v>68</v>
      </c>
      <c r="F17" s="62" t="s">
        <v>115</v>
      </c>
      <c r="G17" s="62" t="s">
        <v>116</v>
      </c>
      <c r="H17" s="31" t="s">
        <v>88</v>
      </c>
      <c r="I17" s="72">
        <v>25</v>
      </c>
      <c r="J17" s="87">
        <v>11143.5</v>
      </c>
      <c r="K17" s="88">
        <f>J17*0.023</f>
        <v>256.3005</v>
      </c>
      <c r="L17" s="196">
        <f t="shared" ref="L17:L21" si="15">J17+K17</f>
        <v>11399.800499999999</v>
      </c>
      <c r="M17" s="196">
        <f t="shared" ref="M17:M24" si="16">L17*0.21</f>
        <v>2393.9581049999997</v>
      </c>
      <c r="N17" s="197">
        <f t="shared" ref="N17:N21" si="17">L17*1.21</f>
        <v>13793.758604999999</v>
      </c>
      <c r="O17" s="198">
        <v>40</v>
      </c>
      <c r="P17" s="196">
        <f>O17*0.21</f>
        <v>8.4</v>
      </c>
      <c r="Q17" s="197">
        <f t="shared" si="14"/>
        <v>48.4</v>
      </c>
    </row>
    <row r="18" spans="1:17" ht="15.75" thickBot="1" x14ac:dyDescent="0.3">
      <c r="A18" s="166"/>
      <c r="B18" s="169"/>
      <c r="C18" s="62" t="s">
        <v>34</v>
      </c>
      <c r="D18" s="63" t="s">
        <v>0</v>
      </c>
      <c r="E18" s="64" t="s">
        <v>68</v>
      </c>
      <c r="F18" s="62" t="s">
        <v>117</v>
      </c>
      <c r="G18" s="62" t="s">
        <v>118</v>
      </c>
      <c r="H18" s="31" t="s">
        <v>88</v>
      </c>
      <c r="I18" s="72">
        <v>25</v>
      </c>
      <c r="J18" s="87">
        <v>11143.5</v>
      </c>
      <c r="K18" s="88">
        <f t="shared" ref="K18:K21" si="18">J18*0.023</f>
        <v>256.3005</v>
      </c>
      <c r="L18" s="196">
        <f t="shared" si="15"/>
        <v>11399.800499999999</v>
      </c>
      <c r="M18" s="196">
        <f t="shared" si="16"/>
        <v>2393.9581049999997</v>
      </c>
      <c r="N18" s="197">
        <f t="shared" si="17"/>
        <v>13793.758604999999</v>
      </c>
      <c r="O18" s="198">
        <v>40</v>
      </c>
      <c r="P18" s="196">
        <f t="shared" si="13"/>
        <v>8.4</v>
      </c>
      <c r="Q18" s="197">
        <f t="shared" si="14"/>
        <v>48.4</v>
      </c>
    </row>
    <row r="19" spans="1:17" ht="15.75" thickBot="1" x14ac:dyDescent="0.3">
      <c r="A19" s="166"/>
      <c r="B19" s="169"/>
      <c r="C19" s="62" t="s">
        <v>35</v>
      </c>
      <c r="D19" s="63" t="s">
        <v>0</v>
      </c>
      <c r="E19" s="64" t="s">
        <v>68</v>
      </c>
      <c r="F19" s="62" t="s">
        <v>119</v>
      </c>
      <c r="G19" s="62" t="s">
        <v>120</v>
      </c>
      <c r="H19" s="31" t="s">
        <v>88</v>
      </c>
      <c r="I19" s="72">
        <v>25</v>
      </c>
      <c r="J19" s="87">
        <v>11143.5</v>
      </c>
      <c r="K19" s="88">
        <f t="shared" si="18"/>
        <v>256.3005</v>
      </c>
      <c r="L19" s="196">
        <f t="shared" si="15"/>
        <v>11399.800499999999</v>
      </c>
      <c r="M19" s="196">
        <f t="shared" si="16"/>
        <v>2393.9581049999997</v>
      </c>
      <c r="N19" s="197">
        <f t="shared" si="17"/>
        <v>13793.758604999999</v>
      </c>
      <c r="O19" s="198">
        <v>40</v>
      </c>
      <c r="P19" s="196">
        <f t="shared" si="13"/>
        <v>8.4</v>
      </c>
      <c r="Q19" s="197">
        <f t="shared" si="14"/>
        <v>48.4</v>
      </c>
    </row>
    <row r="20" spans="1:17" ht="15.75" thickBot="1" x14ac:dyDescent="0.3">
      <c r="A20" s="166"/>
      <c r="B20" s="169"/>
      <c r="C20" s="62" t="s">
        <v>36</v>
      </c>
      <c r="D20" s="63" t="s">
        <v>0</v>
      </c>
      <c r="E20" s="64" t="s">
        <v>68</v>
      </c>
      <c r="F20" s="62" t="s">
        <v>121</v>
      </c>
      <c r="G20" s="62" t="s">
        <v>122</v>
      </c>
      <c r="H20" s="31" t="s">
        <v>88</v>
      </c>
      <c r="I20" s="72">
        <v>25</v>
      </c>
      <c r="J20" s="87">
        <v>11143.5</v>
      </c>
      <c r="K20" s="88">
        <f t="shared" si="18"/>
        <v>256.3005</v>
      </c>
      <c r="L20" s="196">
        <f t="shared" si="15"/>
        <v>11399.800499999999</v>
      </c>
      <c r="M20" s="196">
        <f t="shared" si="16"/>
        <v>2393.9581049999997</v>
      </c>
      <c r="N20" s="197">
        <f t="shared" si="17"/>
        <v>13793.758604999999</v>
      </c>
      <c r="O20" s="198">
        <v>40</v>
      </c>
      <c r="P20" s="196">
        <f t="shared" si="13"/>
        <v>8.4</v>
      </c>
      <c r="Q20" s="197">
        <f t="shared" si="14"/>
        <v>48.4</v>
      </c>
    </row>
    <row r="21" spans="1:17" ht="15.75" thickBot="1" x14ac:dyDescent="0.3">
      <c r="A21" s="167"/>
      <c r="B21" s="170"/>
      <c r="C21" s="62" t="s">
        <v>37</v>
      </c>
      <c r="D21" s="63" t="s">
        <v>0</v>
      </c>
      <c r="E21" s="64" t="s">
        <v>68</v>
      </c>
      <c r="F21" s="62" t="s">
        <v>123</v>
      </c>
      <c r="G21" s="62" t="s">
        <v>124</v>
      </c>
      <c r="H21" s="31" t="s">
        <v>88</v>
      </c>
      <c r="I21" s="72">
        <v>25</v>
      </c>
      <c r="J21" s="87">
        <v>11143.5</v>
      </c>
      <c r="K21" s="88">
        <f t="shared" si="18"/>
        <v>256.3005</v>
      </c>
      <c r="L21" s="196">
        <f t="shared" si="15"/>
        <v>11399.800499999999</v>
      </c>
      <c r="M21" s="196">
        <f t="shared" si="16"/>
        <v>2393.9581049999997</v>
      </c>
      <c r="N21" s="197">
        <f t="shared" si="17"/>
        <v>13793.758604999999</v>
      </c>
      <c r="O21" s="198">
        <v>40</v>
      </c>
      <c r="P21" s="196">
        <f t="shared" si="13"/>
        <v>8.4</v>
      </c>
      <c r="Q21" s="197">
        <f t="shared" si="14"/>
        <v>48.4</v>
      </c>
    </row>
    <row r="22" spans="1:17" ht="15.75" thickBot="1" x14ac:dyDescent="0.3">
      <c r="A22" s="30"/>
      <c r="B22" s="30"/>
      <c r="C22" s="30"/>
      <c r="D22" s="30"/>
      <c r="E22" s="30"/>
      <c r="F22" s="30"/>
      <c r="G22" s="30"/>
      <c r="H22" s="30"/>
      <c r="I22" s="69"/>
      <c r="J22" s="79"/>
      <c r="K22" s="80"/>
      <c r="L22" s="181"/>
      <c r="M22" s="182"/>
      <c r="N22" s="183"/>
      <c r="O22" s="190"/>
      <c r="P22" s="191"/>
      <c r="Q22" s="192"/>
    </row>
    <row r="23" spans="1:17" ht="15.75" customHeight="1" thickBot="1" x14ac:dyDescent="0.3">
      <c r="A23" s="171" t="s">
        <v>3</v>
      </c>
      <c r="B23" s="173" t="s">
        <v>125</v>
      </c>
      <c r="C23" s="42" t="s">
        <v>38</v>
      </c>
      <c r="D23" s="43" t="s">
        <v>3</v>
      </c>
      <c r="E23" s="44" t="s">
        <v>68</v>
      </c>
      <c r="F23" s="42" t="s">
        <v>126</v>
      </c>
      <c r="G23" s="42" t="s">
        <v>127</v>
      </c>
      <c r="H23" s="31" t="s">
        <v>88</v>
      </c>
      <c r="I23" s="72" t="s">
        <v>200</v>
      </c>
      <c r="J23" s="89">
        <v>11143.5</v>
      </c>
      <c r="K23" s="90">
        <f>J23*0.023</f>
        <v>256.3005</v>
      </c>
      <c r="L23" s="199">
        <f t="shared" ref="L23:L24" si="19">J23+K23</f>
        <v>11399.800499999999</v>
      </c>
      <c r="M23" s="199">
        <f t="shared" si="16"/>
        <v>2393.9581049999997</v>
      </c>
      <c r="N23" s="200">
        <f t="shared" ref="N23:N24" si="20">L23*1.21</f>
        <v>13793.758604999999</v>
      </c>
      <c r="O23" s="201">
        <v>50</v>
      </c>
      <c r="P23" s="199">
        <f t="shared" si="13"/>
        <v>10.5</v>
      </c>
      <c r="Q23" s="200">
        <f t="shared" si="14"/>
        <v>60.5</v>
      </c>
    </row>
    <row r="24" spans="1:17" ht="24.75" thickBot="1" x14ac:dyDescent="0.3">
      <c r="A24" s="172"/>
      <c r="B24" s="174"/>
      <c r="C24" s="42" t="s">
        <v>39</v>
      </c>
      <c r="D24" s="43" t="s">
        <v>3</v>
      </c>
      <c r="E24" s="44" t="s">
        <v>68</v>
      </c>
      <c r="F24" s="42" t="s">
        <v>128</v>
      </c>
      <c r="G24" s="42" t="s">
        <v>129</v>
      </c>
      <c r="H24" s="31" t="s">
        <v>88</v>
      </c>
      <c r="I24" s="72" t="s">
        <v>201</v>
      </c>
      <c r="J24" s="89">
        <v>11143.5</v>
      </c>
      <c r="K24" s="90">
        <f>J24*0.023</f>
        <v>256.3005</v>
      </c>
      <c r="L24" s="199">
        <f t="shared" si="19"/>
        <v>11399.800499999999</v>
      </c>
      <c r="M24" s="199">
        <f t="shared" si="16"/>
        <v>2393.9581049999997</v>
      </c>
      <c r="N24" s="200">
        <f t="shared" si="20"/>
        <v>13793.758604999999</v>
      </c>
      <c r="O24" s="201">
        <v>50</v>
      </c>
      <c r="P24" s="199">
        <f t="shared" si="13"/>
        <v>10.5</v>
      </c>
      <c r="Q24" s="200">
        <f t="shared" si="14"/>
        <v>60.5</v>
      </c>
    </row>
    <row r="25" spans="1:17" ht="15.75" thickBot="1" x14ac:dyDescent="0.3">
      <c r="A25" s="30"/>
      <c r="B25" s="30"/>
      <c r="C25" s="32"/>
      <c r="D25" s="30"/>
      <c r="E25" s="33"/>
      <c r="F25" s="33"/>
      <c r="G25" s="33"/>
      <c r="H25" s="30"/>
      <c r="I25" s="69"/>
      <c r="J25" s="79"/>
      <c r="K25" s="80"/>
      <c r="L25" s="181"/>
      <c r="M25" s="182"/>
      <c r="N25" s="183"/>
      <c r="O25" s="190"/>
      <c r="P25" s="191"/>
      <c r="Q25" s="192"/>
    </row>
    <row r="26" spans="1:17" ht="15.75" thickBot="1" x14ac:dyDescent="0.3">
      <c r="A26" s="175" t="s">
        <v>4</v>
      </c>
      <c r="B26" s="178" t="s">
        <v>130</v>
      </c>
      <c r="C26" s="57" t="s">
        <v>61</v>
      </c>
      <c r="D26" s="58" t="s">
        <v>4</v>
      </c>
      <c r="E26" s="59" t="s">
        <v>68</v>
      </c>
      <c r="F26" s="60" t="s">
        <v>131</v>
      </c>
      <c r="G26" s="61" t="s">
        <v>132</v>
      </c>
      <c r="H26" s="31" t="s">
        <v>88</v>
      </c>
      <c r="I26" s="72" t="s">
        <v>202</v>
      </c>
      <c r="J26" s="91">
        <v>8573.94</v>
      </c>
      <c r="K26" s="92">
        <f>J26*0.023</f>
        <v>197.20062000000001</v>
      </c>
      <c r="L26" s="202">
        <f t="shared" ref="L26:L48" si="21">J26+K26</f>
        <v>8771.1406200000001</v>
      </c>
      <c r="M26" s="202">
        <f t="shared" ref="M26:M48" si="22">L26*0.21</f>
        <v>1841.9395302</v>
      </c>
      <c r="N26" s="203">
        <f t="shared" ref="N26:N48" si="23">L26*1.21</f>
        <v>10613.080150199999</v>
      </c>
      <c r="O26" s="204">
        <v>30</v>
      </c>
      <c r="P26" s="202">
        <f t="shared" si="13"/>
        <v>6.3</v>
      </c>
      <c r="Q26" s="203">
        <f t="shared" si="14"/>
        <v>36.299999999999997</v>
      </c>
    </row>
    <row r="27" spans="1:17" ht="15.75" thickBot="1" x14ac:dyDescent="0.3">
      <c r="A27" s="176"/>
      <c r="B27" s="179"/>
      <c r="C27" s="57" t="s">
        <v>40</v>
      </c>
      <c r="D27" s="58" t="s">
        <v>4</v>
      </c>
      <c r="E27" s="59" t="s">
        <v>68</v>
      </c>
      <c r="F27" s="60" t="s">
        <v>133</v>
      </c>
      <c r="G27" s="61" t="s">
        <v>134</v>
      </c>
      <c r="H27" s="31" t="s">
        <v>88</v>
      </c>
      <c r="I27" s="72">
        <v>21.8</v>
      </c>
      <c r="J27" s="91">
        <v>8573.94</v>
      </c>
      <c r="K27" s="92">
        <f t="shared" ref="K27:K48" si="24">J27*0.023</f>
        <v>197.20062000000001</v>
      </c>
      <c r="L27" s="202">
        <f t="shared" si="21"/>
        <v>8771.1406200000001</v>
      </c>
      <c r="M27" s="202">
        <f t="shared" si="22"/>
        <v>1841.9395302</v>
      </c>
      <c r="N27" s="203">
        <f t="shared" si="23"/>
        <v>10613.080150199999</v>
      </c>
      <c r="O27" s="204">
        <v>30</v>
      </c>
      <c r="P27" s="202">
        <f t="shared" si="13"/>
        <v>6.3</v>
      </c>
      <c r="Q27" s="203">
        <f t="shared" si="14"/>
        <v>36.299999999999997</v>
      </c>
    </row>
    <row r="28" spans="1:17" ht="15.75" thickBot="1" x14ac:dyDescent="0.3">
      <c r="A28" s="176"/>
      <c r="B28" s="179"/>
      <c r="C28" s="57" t="s">
        <v>42</v>
      </c>
      <c r="D28" s="58" t="s">
        <v>4</v>
      </c>
      <c r="E28" s="59" t="s">
        <v>68</v>
      </c>
      <c r="F28" s="60" t="s">
        <v>135</v>
      </c>
      <c r="G28" s="61" t="s">
        <v>136</v>
      </c>
      <c r="H28" s="31" t="s">
        <v>88</v>
      </c>
      <c r="I28" s="72">
        <v>21.8</v>
      </c>
      <c r="J28" s="91">
        <v>8573.94</v>
      </c>
      <c r="K28" s="92">
        <f t="shared" si="24"/>
        <v>197.20062000000001</v>
      </c>
      <c r="L28" s="202">
        <f t="shared" si="21"/>
        <v>8771.1406200000001</v>
      </c>
      <c r="M28" s="202">
        <f t="shared" si="22"/>
        <v>1841.9395302</v>
      </c>
      <c r="N28" s="203">
        <f t="shared" si="23"/>
        <v>10613.080150199999</v>
      </c>
      <c r="O28" s="204">
        <v>30</v>
      </c>
      <c r="P28" s="202">
        <f t="shared" si="13"/>
        <v>6.3</v>
      </c>
      <c r="Q28" s="203">
        <f t="shared" si="14"/>
        <v>36.299999999999997</v>
      </c>
    </row>
    <row r="29" spans="1:17" ht="15.75" thickBot="1" x14ac:dyDescent="0.3">
      <c r="A29" s="176"/>
      <c r="B29" s="179"/>
      <c r="C29" s="57" t="s">
        <v>44</v>
      </c>
      <c r="D29" s="58" t="s">
        <v>4</v>
      </c>
      <c r="E29" s="59" t="s">
        <v>68</v>
      </c>
      <c r="F29" s="60" t="s">
        <v>137</v>
      </c>
      <c r="G29" s="61" t="s">
        <v>138</v>
      </c>
      <c r="H29" s="31" t="s">
        <v>88</v>
      </c>
      <c r="I29" s="72">
        <v>21.8</v>
      </c>
      <c r="J29" s="91">
        <v>8573.94</v>
      </c>
      <c r="K29" s="92">
        <f t="shared" si="24"/>
        <v>197.20062000000001</v>
      </c>
      <c r="L29" s="202">
        <f t="shared" si="21"/>
        <v>8771.1406200000001</v>
      </c>
      <c r="M29" s="202">
        <f t="shared" si="22"/>
        <v>1841.9395302</v>
      </c>
      <c r="N29" s="203">
        <f t="shared" si="23"/>
        <v>10613.080150199999</v>
      </c>
      <c r="O29" s="204">
        <v>30</v>
      </c>
      <c r="P29" s="202">
        <f t="shared" si="13"/>
        <v>6.3</v>
      </c>
      <c r="Q29" s="203">
        <f t="shared" si="14"/>
        <v>36.299999999999997</v>
      </c>
    </row>
    <row r="30" spans="1:17" ht="15.75" thickBot="1" x14ac:dyDescent="0.3">
      <c r="A30" s="176"/>
      <c r="B30" s="179"/>
      <c r="C30" s="57" t="s">
        <v>47</v>
      </c>
      <c r="D30" s="58" t="s">
        <v>4</v>
      </c>
      <c r="E30" s="59" t="s">
        <v>68</v>
      </c>
      <c r="F30" s="60" t="s">
        <v>139</v>
      </c>
      <c r="G30" s="61" t="s">
        <v>140</v>
      </c>
      <c r="H30" s="31" t="s">
        <v>88</v>
      </c>
      <c r="I30" s="72">
        <v>21.8</v>
      </c>
      <c r="J30" s="91">
        <v>8573.94</v>
      </c>
      <c r="K30" s="92">
        <f t="shared" si="24"/>
        <v>197.20062000000001</v>
      </c>
      <c r="L30" s="202">
        <f t="shared" si="21"/>
        <v>8771.1406200000001</v>
      </c>
      <c r="M30" s="202">
        <f t="shared" si="22"/>
        <v>1841.9395302</v>
      </c>
      <c r="N30" s="203">
        <f t="shared" si="23"/>
        <v>10613.080150199999</v>
      </c>
      <c r="O30" s="204">
        <v>30</v>
      </c>
      <c r="P30" s="202">
        <f t="shared" si="13"/>
        <v>6.3</v>
      </c>
      <c r="Q30" s="203">
        <f t="shared" si="14"/>
        <v>36.299999999999997</v>
      </c>
    </row>
    <row r="31" spans="1:17" ht="15.75" thickBot="1" x14ac:dyDescent="0.3">
      <c r="A31" s="176"/>
      <c r="B31" s="179"/>
      <c r="C31" s="57" t="s">
        <v>49</v>
      </c>
      <c r="D31" s="58" t="s">
        <v>4</v>
      </c>
      <c r="E31" s="59" t="s">
        <v>68</v>
      </c>
      <c r="F31" s="60" t="s">
        <v>141</v>
      </c>
      <c r="G31" s="61" t="s">
        <v>142</v>
      </c>
      <c r="H31" s="31" t="s">
        <v>88</v>
      </c>
      <c r="I31" s="72">
        <v>21.8</v>
      </c>
      <c r="J31" s="91">
        <v>8573.94</v>
      </c>
      <c r="K31" s="92">
        <f t="shared" si="24"/>
        <v>197.20062000000001</v>
      </c>
      <c r="L31" s="202">
        <f t="shared" si="21"/>
        <v>8771.1406200000001</v>
      </c>
      <c r="M31" s="202">
        <f t="shared" si="22"/>
        <v>1841.9395302</v>
      </c>
      <c r="N31" s="203">
        <f t="shared" si="23"/>
        <v>10613.080150199999</v>
      </c>
      <c r="O31" s="204">
        <v>30</v>
      </c>
      <c r="P31" s="202">
        <f t="shared" si="13"/>
        <v>6.3</v>
      </c>
      <c r="Q31" s="203">
        <f t="shared" si="14"/>
        <v>36.299999999999997</v>
      </c>
    </row>
    <row r="32" spans="1:17" ht="15.75" thickBot="1" x14ac:dyDescent="0.3">
      <c r="A32" s="176"/>
      <c r="B32" s="179"/>
      <c r="C32" s="57" t="s">
        <v>50</v>
      </c>
      <c r="D32" s="58" t="s">
        <v>4</v>
      </c>
      <c r="E32" s="59" t="s">
        <v>68</v>
      </c>
      <c r="F32" s="60" t="s">
        <v>143</v>
      </c>
      <c r="G32" s="61" t="s">
        <v>144</v>
      </c>
      <c r="H32" s="31" t="s">
        <v>88</v>
      </c>
      <c r="I32" s="72">
        <v>21.8</v>
      </c>
      <c r="J32" s="91">
        <v>8573.94</v>
      </c>
      <c r="K32" s="92">
        <f t="shared" si="24"/>
        <v>197.20062000000001</v>
      </c>
      <c r="L32" s="202">
        <f t="shared" si="21"/>
        <v>8771.1406200000001</v>
      </c>
      <c r="M32" s="202">
        <f t="shared" si="22"/>
        <v>1841.9395302</v>
      </c>
      <c r="N32" s="203">
        <f t="shared" si="23"/>
        <v>10613.080150199999</v>
      </c>
      <c r="O32" s="204">
        <v>30</v>
      </c>
      <c r="P32" s="202">
        <f t="shared" si="13"/>
        <v>6.3</v>
      </c>
      <c r="Q32" s="203">
        <f t="shared" si="14"/>
        <v>36.299999999999997</v>
      </c>
    </row>
    <row r="33" spans="1:17" ht="15.75" thickBot="1" x14ac:dyDescent="0.3">
      <c r="A33" s="176"/>
      <c r="B33" s="179"/>
      <c r="C33" s="57" t="s">
        <v>51</v>
      </c>
      <c r="D33" s="58" t="s">
        <v>4</v>
      </c>
      <c r="E33" s="59" t="s">
        <v>68</v>
      </c>
      <c r="F33" s="60" t="s">
        <v>145</v>
      </c>
      <c r="G33" s="61" t="s">
        <v>146</v>
      </c>
      <c r="H33" s="31" t="s">
        <v>88</v>
      </c>
      <c r="I33" s="72">
        <v>21.8</v>
      </c>
      <c r="J33" s="91">
        <v>8573.94</v>
      </c>
      <c r="K33" s="92">
        <f t="shared" si="24"/>
        <v>197.20062000000001</v>
      </c>
      <c r="L33" s="202">
        <f t="shared" si="21"/>
        <v>8771.1406200000001</v>
      </c>
      <c r="M33" s="202">
        <f t="shared" si="22"/>
        <v>1841.9395302</v>
      </c>
      <c r="N33" s="203">
        <f t="shared" si="23"/>
        <v>10613.080150199999</v>
      </c>
      <c r="O33" s="204">
        <v>30</v>
      </c>
      <c r="P33" s="202">
        <f t="shared" si="13"/>
        <v>6.3</v>
      </c>
      <c r="Q33" s="203">
        <f t="shared" si="14"/>
        <v>36.299999999999997</v>
      </c>
    </row>
    <row r="34" spans="1:17" ht="15.75" thickBot="1" x14ac:dyDescent="0.3">
      <c r="A34" s="176"/>
      <c r="B34" s="179"/>
      <c r="C34" s="57" t="s">
        <v>52</v>
      </c>
      <c r="D34" s="58" t="s">
        <v>4</v>
      </c>
      <c r="E34" s="59" t="s">
        <v>68</v>
      </c>
      <c r="F34" s="60" t="s">
        <v>147</v>
      </c>
      <c r="G34" s="61" t="s">
        <v>148</v>
      </c>
      <c r="H34" s="31" t="s">
        <v>88</v>
      </c>
      <c r="I34" s="72">
        <v>21.8</v>
      </c>
      <c r="J34" s="91">
        <v>8573.94</v>
      </c>
      <c r="K34" s="92">
        <f t="shared" si="24"/>
        <v>197.20062000000001</v>
      </c>
      <c r="L34" s="202">
        <f t="shared" si="21"/>
        <v>8771.1406200000001</v>
      </c>
      <c r="M34" s="202">
        <f t="shared" si="22"/>
        <v>1841.9395302</v>
      </c>
      <c r="N34" s="203">
        <f t="shared" si="23"/>
        <v>10613.080150199999</v>
      </c>
      <c r="O34" s="204">
        <v>30</v>
      </c>
      <c r="P34" s="202">
        <f t="shared" si="13"/>
        <v>6.3</v>
      </c>
      <c r="Q34" s="203">
        <f t="shared" si="14"/>
        <v>36.299999999999997</v>
      </c>
    </row>
    <row r="35" spans="1:17" ht="15.75" thickBot="1" x14ac:dyDescent="0.3">
      <c r="A35" s="176"/>
      <c r="B35" s="179"/>
      <c r="C35" s="57" t="s">
        <v>53</v>
      </c>
      <c r="D35" s="58" t="s">
        <v>4</v>
      </c>
      <c r="E35" s="59" t="s">
        <v>68</v>
      </c>
      <c r="F35" s="60" t="s">
        <v>149</v>
      </c>
      <c r="G35" s="61" t="s">
        <v>150</v>
      </c>
      <c r="H35" s="31" t="s">
        <v>88</v>
      </c>
      <c r="I35" s="72">
        <v>21.8</v>
      </c>
      <c r="J35" s="91">
        <v>8573.94</v>
      </c>
      <c r="K35" s="92">
        <f t="shared" si="24"/>
        <v>197.20062000000001</v>
      </c>
      <c r="L35" s="202">
        <f t="shared" si="21"/>
        <v>8771.1406200000001</v>
      </c>
      <c r="M35" s="202">
        <f t="shared" si="22"/>
        <v>1841.9395302</v>
      </c>
      <c r="N35" s="203">
        <f t="shared" si="23"/>
        <v>10613.080150199999</v>
      </c>
      <c r="O35" s="204">
        <v>30</v>
      </c>
      <c r="P35" s="202">
        <f t="shared" si="13"/>
        <v>6.3</v>
      </c>
      <c r="Q35" s="203">
        <f t="shared" si="14"/>
        <v>36.299999999999997</v>
      </c>
    </row>
    <row r="36" spans="1:17" ht="15.75" thickBot="1" x14ac:dyDescent="0.3">
      <c r="A36" s="176"/>
      <c r="B36" s="179"/>
      <c r="C36" s="57" t="s">
        <v>54</v>
      </c>
      <c r="D36" s="58" t="s">
        <v>4</v>
      </c>
      <c r="E36" s="59" t="s">
        <v>68</v>
      </c>
      <c r="F36" s="60" t="s">
        <v>151</v>
      </c>
      <c r="G36" s="61" t="s">
        <v>152</v>
      </c>
      <c r="H36" s="31" t="s">
        <v>88</v>
      </c>
      <c r="I36" s="72">
        <v>21.8</v>
      </c>
      <c r="J36" s="91">
        <v>8573.94</v>
      </c>
      <c r="K36" s="92">
        <f t="shared" si="24"/>
        <v>197.20062000000001</v>
      </c>
      <c r="L36" s="202">
        <f t="shared" si="21"/>
        <v>8771.1406200000001</v>
      </c>
      <c r="M36" s="202">
        <f t="shared" si="22"/>
        <v>1841.9395302</v>
      </c>
      <c r="N36" s="203">
        <f t="shared" si="23"/>
        <v>10613.080150199999</v>
      </c>
      <c r="O36" s="204">
        <v>30</v>
      </c>
      <c r="P36" s="202">
        <f t="shared" si="13"/>
        <v>6.3</v>
      </c>
      <c r="Q36" s="203">
        <f t="shared" si="14"/>
        <v>36.299999999999997</v>
      </c>
    </row>
    <row r="37" spans="1:17" ht="15.75" thickBot="1" x14ac:dyDescent="0.3">
      <c r="A37" s="176"/>
      <c r="B37" s="179"/>
      <c r="C37" s="57" t="s">
        <v>56</v>
      </c>
      <c r="D37" s="58" t="s">
        <v>4</v>
      </c>
      <c r="E37" s="59" t="s">
        <v>68</v>
      </c>
      <c r="F37" s="60" t="s">
        <v>90</v>
      </c>
      <c r="G37" s="61" t="s">
        <v>153</v>
      </c>
      <c r="H37" s="31" t="s">
        <v>88</v>
      </c>
      <c r="I37" s="72">
        <v>21.8</v>
      </c>
      <c r="J37" s="91">
        <v>8573.94</v>
      </c>
      <c r="K37" s="92">
        <f t="shared" si="24"/>
        <v>197.20062000000001</v>
      </c>
      <c r="L37" s="202">
        <f t="shared" si="21"/>
        <v>8771.1406200000001</v>
      </c>
      <c r="M37" s="202">
        <f t="shared" si="22"/>
        <v>1841.9395302</v>
      </c>
      <c r="N37" s="203">
        <f t="shared" si="23"/>
        <v>10613.080150199999</v>
      </c>
      <c r="O37" s="204">
        <v>30</v>
      </c>
      <c r="P37" s="202">
        <f t="shared" si="13"/>
        <v>6.3</v>
      </c>
      <c r="Q37" s="203">
        <f t="shared" si="14"/>
        <v>36.299999999999997</v>
      </c>
    </row>
    <row r="38" spans="1:17" ht="15.75" thickBot="1" x14ac:dyDescent="0.3">
      <c r="A38" s="176"/>
      <c r="B38" s="179"/>
      <c r="C38" s="57" t="s">
        <v>57</v>
      </c>
      <c r="D38" s="58" t="s">
        <v>4</v>
      </c>
      <c r="E38" s="59" t="s">
        <v>68</v>
      </c>
      <c r="F38" s="60" t="s">
        <v>154</v>
      </c>
      <c r="G38" s="61" t="s">
        <v>155</v>
      </c>
      <c r="H38" s="31" t="s">
        <v>88</v>
      </c>
      <c r="I38" s="72">
        <v>21.8</v>
      </c>
      <c r="J38" s="91">
        <v>8573.94</v>
      </c>
      <c r="K38" s="92">
        <f t="shared" si="24"/>
        <v>197.20062000000001</v>
      </c>
      <c r="L38" s="202">
        <f t="shared" si="21"/>
        <v>8771.1406200000001</v>
      </c>
      <c r="M38" s="202">
        <f t="shared" si="22"/>
        <v>1841.9395302</v>
      </c>
      <c r="N38" s="203">
        <f t="shared" si="23"/>
        <v>10613.080150199999</v>
      </c>
      <c r="O38" s="204">
        <v>30</v>
      </c>
      <c r="P38" s="202">
        <f t="shared" si="13"/>
        <v>6.3</v>
      </c>
      <c r="Q38" s="203">
        <f t="shared" si="14"/>
        <v>36.299999999999997</v>
      </c>
    </row>
    <row r="39" spans="1:17" ht="15.75" thickBot="1" x14ac:dyDescent="0.3">
      <c r="A39" s="176"/>
      <c r="B39" s="179"/>
      <c r="C39" s="57" t="s">
        <v>58</v>
      </c>
      <c r="D39" s="58" t="s">
        <v>4</v>
      </c>
      <c r="E39" s="59" t="s">
        <v>68</v>
      </c>
      <c r="F39" s="60" t="s">
        <v>156</v>
      </c>
      <c r="G39" s="61" t="s">
        <v>157</v>
      </c>
      <c r="H39" s="31" t="s">
        <v>88</v>
      </c>
      <c r="I39" s="72">
        <v>21.8</v>
      </c>
      <c r="J39" s="91">
        <v>8573.94</v>
      </c>
      <c r="K39" s="92">
        <f t="shared" si="24"/>
        <v>197.20062000000001</v>
      </c>
      <c r="L39" s="202">
        <f t="shared" si="21"/>
        <v>8771.1406200000001</v>
      </c>
      <c r="M39" s="202">
        <f t="shared" si="22"/>
        <v>1841.9395302</v>
      </c>
      <c r="N39" s="203">
        <f t="shared" si="23"/>
        <v>10613.080150199999</v>
      </c>
      <c r="O39" s="204">
        <v>30</v>
      </c>
      <c r="P39" s="202">
        <f t="shared" si="13"/>
        <v>6.3</v>
      </c>
      <c r="Q39" s="203">
        <f t="shared" si="14"/>
        <v>36.299999999999997</v>
      </c>
    </row>
    <row r="40" spans="1:17" ht="15.75" thickBot="1" x14ac:dyDescent="0.3">
      <c r="A40" s="176"/>
      <c r="B40" s="179"/>
      <c r="C40" s="57" t="s">
        <v>59</v>
      </c>
      <c r="D40" s="58" t="s">
        <v>4</v>
      </c>
      <c r="E40" s="59" t="s">
        <v>68</v>
      </c>
      <c r="F40" s="60" t="s">
        <v>158</v>
      </c>
      <c r="G40" s="61" t="s">
        <v>159</v>
      </c>
      <c r="H40" s="31" t="s">
        <v>88</v>
      </c>
      <c r="I40" s="72">
        <v>21.8</v>
      </c>
      <c r="J40" s="91">
        <v>8573.94</v>
      </c>
      <c r="K40" s="92">
        <f t="shared" si="24"/>
        <v>197.20062000000001</v>
      </c>
      <c r="L40" s="202">
        <f t="shared" si="21"/>
        <v>8771.1406200000001</v>
      </c>
      <c r="M40" s="202">
        <f t="shared" si="22"/>
        <v>1841.9395302</v>
      </c>
      <c r="N40" s="203">
        <f t="shared" si="23"/>
        <v>10613.080150199999</v>
      </c>
      <c r="O40" s="204">
        <v>30</v>
      </c>
      <c r="P40" s="202">
        <f t="shared" si="13"/>
        <v>6.3</v>
      </c>
      <c r="Q40" s="203">
        <f t="shared" si="14"/>
        <v>36.299999999999997</v>
      </c>
    </row>
    <row r="41" spans="1:17" ht="15.75" thickBot="1" x14ac:dyDescent="0.3">
      <c r="A41" s="176"/>
      <c r="B41" s="179"/>
      <c r="C41" s="57" t="s">
        <v>60</v>
      </c>
      <c r="D41" s="58" t="s">
        <v>4</v>
      </c>
      <c r="E41" s="59" t="s">
        <v>68</v>
      </c>
      <c r="F41" s="60" t="s">
        <v>160</v>
      </c>
      <c r="G41" s="61" t="s">
        <v>161</v>
      </c>
      <c r="H41" s="31" t="s">
        <v>88</v>
      </c>
      <c r="I41" s="72">
        <v>21.8</v>
      </c>
      <c r="J41" s="91">
        <v>8573.94</v>
      </c>
      <c r="K41" s="92">
        <f t="shared" si="24"/>
        <v>197.20062000000001</v>
      </c>
      <c r="L41" s="202">
        <f t="shared" si="21"/>
        <v>8771.1406200000001</v>
      </c>
      <c r="M41" s="202">
        <f t="shared" si="22"/>
        <v>1841.9395302</v>
      </c>
      <c r="N41" s="203">
        <f t="shared" si="23"/>
        <v>10613.080150199999</v>
      </c>
      <c r="O41" s="204">
        <v>30</v>
      </c>
      <c r="P41" s="202">
        <f t="shared" si="13"/>
        <v>6.3</v>
      </c>
      <c r="Q41" s="203">
        <f t="shared" si="14"/>
        <v>36.299999999999997</v>
      </c>
    </row>
    <row r="42" spans="1:17" ht="15.75" thickBot="1" x14ac:dyDescent="0.3">
      <c r="A42" s="176"/>
      <c r="B42" s="179"/>
      <c r="C42" s="57" t="s">
        <v>62</v>
      </c>
      <c r="D42" s="58" t="s">
        <v>4</v>
      </c>
      <c r="E42" s="59" t="s">
        <v>68</v>
      </c>
      <c r="F42" s="60" t="s">
        <v>162</v>
      </c>
      <c r="G42" s="61" t="s">
        <v>163</v>
      </c>
      <c r="H42" s="31" t="s">
        <v>88</v>
      </c>
      <c r="I42" s="72">
        <v>21.8</v>
      </c>
      <c r="J42" s="91">
        <v>8573.94</v>
      </c>
      <c r="K42" s="92">
        <f t="shared" si="24"/>
        <v>197.20062000000001</v>
      </c>
      <c r="L42" s="202">
        <f t="shared" si="21"/>
        <v>8771.1406200000001</v>
      </c>
      <c r="M42" s="202">
        <f t="shared" si="22"/>
        <v>1841.9395302</v>
      </c>
      <c r="N42" s="203">
        <f t="shared" si="23"/>
        <v>10613.080150199999</v>
      </c>
      <c r="O42" s="204">
        <v>30</v>
      </c>
      <c r="P42" s="202">
        <f t="shared" si="13"/>
        <v>6.3</v>
      </c>
      <c r="Q42" s="203">
        <f t="shared" si="14"/>
        <v>36.299999999999997</v>
      </c>
    </row>
    <row r="43" spans="1:17" ht="15.75" thickBot="1" x14ac:dyDescent="0.3">
      <c r="A43" s="176"/>
      <c r="B43" s="179"/>
      <c r="C43" s="57" t="s">
        <v>41</v>
      </c>
      <c r="D43" s="58" t="s">
        <v>4</v>
      </c>
      <c r="E43" s="59" t="s">
        <v>68</v>
      </c>
      <c r="F43" s="60" t="s">
        <v>164</v>
      </c>
      <c r="G43" s="61" t="s">
        <v>165</v>
      </c>
      <c r="H43" s="31" t="s">
        <v>88</v>
      </c>
      <c r="I43" s="72">
        <v>21.8</v>
      </c>
      <c r="J43" s="91">
        <v>8573.94</v>
      </c>
      <c r="K43" s="92">
        <f t="shared" si="24"/>
        <v>197.20062000000001</v>
      </c>
      <c r="L43" s="202">
        <f t="shared" si="21"/>
        <v>8771.1406200000001</v>
      </c>
      <c r="M43" s="202">
        <f t="shared" si="22"/>
        <v>1841.9395302</v>
      </c>
      <c r="N43" s="203">
        <f t="shared" si="23"/>
        <v>10613.080150199999</v>
      </c>
      <c r="O43" s="204">
        <v>30</v>
      </c>
      <c r="P43" s="202">
        <f t="shared" si="13"/>
        <v>6.3</v>
      </c>
      <c r="Q43" s="203">
        <f t="shared" si="14"/>
        <v>36.299999999999997</v>
      </c>
    </row>
    <row r="44" spans="1:17" ht="15.75" thickBot="1" x14ac:dyDescent="0.3">
      <c r="A44" s="176"/>
      <c r="B44" s="179"/>
      <c r="C44" s="57" t="s">
        <v>43</v>
      </c>
      <c r="D44" s="58" t="s">
        <v>4</v>
      </c>
      <c r="E44" s="59" t="s">
        <v>68</v>
      </c>
      <c r="F44" s="60" t="s">
        <v>166</v>
      </c>
      <c r="G44" s="61" t="s">
        <v>167</v>
      </c>
      <c r="H44" s="31" t="s">
        <v>88</v>
      </c>
      <c r="I44" s="72">
        <v>21.8</v>
      </c>
      <c r="J44" s="91">
        <v>8573.94</v>
      </c>
      <c r="K44" s="92">
        <f t="shared" si="24"/>
        <v>197.20062000000001</v>
      </c>
      <c r="L44" s="202">
        <f t="shared" si="21"/>
        <v>8771.1406200000001</v>
      </c>
      <c r="M44" s="202">
        <f t="shared" si="22"/>
        <v>1841.9395302</v>
      </c>
      <c r="N44" s="203">
        <f t="shared" si="23"/>
        <v>10613.080150199999</v>
      </c>
      <c r="O44" s="204">
        <v>30</v>
      </c>
      <c r="P44" s="202">
        <f t="shared" si="13"/>
        <v>6.3</v>
      </c>
      <c r="Q44" s="203">
        <f t="shared" si="14"/>
        <v>36.299999999999997</v>
      </c>
    </row>
    <row r="45" spans="1:17" ht="15.75" thickBot="1" x14ac:dyDescent="0.3">
      <c r="A45" s="176"/>
      <c r="B45" s="179"/>
      <c r="C45" s="57" t="s">
        <v>45</v>
      </c>
      <c r="D45" s="58" t="s">
        <v>4</v>
      </c>
      <c r="E45" s="59" t="s">
        <v>68</v>
      </c>
      <c r="F45" s="60" t="s">
        <v>168</v>
      </c>
      <c r="G45" s="61" t="s">
        <v>169</v>
      </c>
      <c r="H45" s="31" t="s">
        <v>88</v>
      </c>
      <c r="I45" s="72">
        <v>21.8</v>
      </c>
      <c r="J45" s="91">
        <v>8573.94</v>
      </c>
      <c r="K45" s="92">
        <f t="shared" si="24"/>
        <v>197.20062000000001</v>
      </c>
      <c r="L45" s="202">
        <f t="shared" si="21"/>
        <v>8771.1406200000001</v>
      </c>
      <c r="M45" s="202">
        <f t="shared" si="22"/>
        <v>1841.9395302</v>
      </c>
      <c r="N45" s="203">
        <f t="shared" si="23"/>
        <v>10613.080150199999</v>
      </c>
      <c r="O45" s="204">
        <v>30</v>
      </c>
      <c r="P45" s="202">
        <f t="shared" si="13"/>
        <v>6.3</v>
      </c>
      <c r="Q45" s="203">
        <f t="shared" si="14"/>
        <v>36.299999999999997</v>
      </c>
    </row>
    <row r="46" spans="1:17" ht="15.75" thickBot="1" x14ac:dyDescent="0.3">
      <c r="A46" s="176"/>
      <c r="B46" s="179"/>
      <c r="C46" s="57" t="s">
        <v>46</v>
      </c>
      <c r="D46" s="58" t="s">
        <v>4</v>
      </c>
      <c r="E46" s="59" t="s">
        <v>68</v>
      </c>
      <c r="F46" s="60" t="s">
        <v>170</v>
      </c>
      <c r="G46" s="61" t="s">
        <v>171</v>
      </c>
      <c r="H46" s="31" t="s">
        <v>88</v>
      </c>
      <c r="I46" s="72">
        <v>21.8</v>
      </c>
      <c r="J46" s="91">
        <v>8573.94</v>
      </c>
      <c r="K46" s="92">
        <f t="shared" si="24"/>
        <v>197.20062000000001</v>
      </c>
      <c r="L46" s="202">
        <f t="shared" si="21"/>
        <v>8771.1406200000001</v>
      </c>
      <c r="M46" s="202">
        <f>M56</f>
        <v>0</v>
      </c>
      <c r="N46" s="203">
        <f t="shared" si="23"/>
        <v>10613.080150199999</v>
      </c>
      <c r="O46" s="204">
        <v>30</v>
      </c>
      <c r="P46" s="202">
        <f t="shared" si="13"/>
        <v>6.3</v>
      </c>
      <c r="Q46" s="203">
        <f t="shared" si="14"/>
        <v>36.299999999999997</v>
      </c>
    </row>
    <row r="47" spans="1:17" ht="15.75" thickBot="1" x14ac:dyDescent="0.3">
      <c r="A47" s="176"/>
      <c r="B47" s="179"/>
      <c r="C47" s="57" t="s">
        <v>48</v>
      </c>
      <c r="D47" s="58" t="s">
        <v>4</v>
      </c>
      <c r="E47" s="59" t="s">
        <v>68</v>
      </c>
      <c r="F47" s="60" t="s">
        <v>172</v>
      </c>
      <c r="G47" s="61" t="s">
        <v>173</v>
      </c>
      <c r="H47" s="31" t="s">
        <v>88</v>
      </c>
      <c r="I47" s="72">
        <v>21.8</v>
      </c>
      <c r="J47" s="91">
        <v>8573.94</v>
      </c>
      <c r="K47" s="92">
        <f t="shared" si="24"/>
        <v>197.20062000000001</v>
      </c>
      <c r="L47" s="202">
        <f t="shared" si="21"/>
        <v>8771.1406200000001</v>
      </c>
      <c r="M47" s="202">
        <f t="shared" si="22"/>
        <v>1841.9395302</v>
      </c>
      <c r="N47" s="203">
        <f t="shared" si="23"/>
        <v>10613.080150199999</v>
      </c>
      <c r="O47" s="204">
        <v>30</v>
      </c>
      <c r="P47" s="202">
        <f t="shared" si="13"/>
        <v>6.3</v>
      </c>
      <c r="Q47" s="203">
        <f t="shared" si="14"/>
        <v>36.299999999999997</v>
      </c>
    </row>
    <row r="48" spans="1:17" ht="15.75" thickBot="1" x14ac:dyDescent="0.3">
      <c r="A48" s="177"/>
      <c r="B48" s="180"/>
      <c r="C48" s="57" t="s">
        <v>55</v>
      </c>
      <c r="D48" s="58" t="s">
        <v>4</v>
      </c>
      <c r="E48" s="59" t="s">
        <v>68</v>
      </c>
      <c r="F48" s="60" t="s">
        <v>174</v>
      </c>
      <c r="G48" s="61" t="s">
        <v>175</v>
      </c>
      <c r="H48" s="31" t="s">
        <v>88</v>
      </c>
      <c r="I48" s="72">
        <v>21.8</v>
      </c>
      <c r="J48" s="91">
        <v>8573.94</v>
      </c>
      <c r="K48" s="92">
        <f t="shared" si="24"/>
        <v>197.20062000000001</v>
      </c>
      <c r="L48" s="202">
        <f t="shared" si="21"/>
        <v>8771.1406200000001</v>
      </c>
      <c r="M48" s="202">
        <f t="shared" si="22"/>
        <v>1841.9395302</v>
      </c>
      <c r="N48" s="203">
        <f t="shared" si="23"/>
        <v>10613.080150199999</v>
      </c>
      <c r="O48" s="204">
        <v>30</v>
      </c>
      <c r="P48" s="202">
        <f t="shared" si="13"/>
        <v>6.3</v>
      </c>
      <c r="Q48" s="203">
        <f t="shared" si="14"/>
        <v>36.299999999999997</v>
      </c>
    </row>
    <row r="49" spans="1:17" ht="15.75" thickBot="1" x14ac:dyDescent="0.3">
      <c r="A49" s="30"/>
      <c r="B49" s="30"/>
      <c r="C49" s="32"/>
      <c r="D49" s="30"/>
      <c r="E49" s="30"/>
      <c r="F49" s="30"/>
      <c r="G49" s="30"/>
      <c r="H49" s="30"/>
      <c r="I49" s="69"/>
      <c r="J49" s="79"/>
      <c r="K49" s="80"/>
      <c r="L49" s="181"/>
      <c r="M49" s="182"/>
      <c r="N49" s="183"/>
      <c r="O49" s="190"/>
      <c r="P49" s="191"/>
      <c r="Q49" s="192"/>
    </row>
    <row r="50" spans="1:17" ht="15.75" thickBot="1" x14ac:dyDescent="0.3">
      <c r="A50" s="159" t="s">
        <v>187</v>
      </c>
      <c r="B50" s="162"/>
      <c r="C50" s="52" t="s">
        <v>63</v>
      </c>
      <c r="D50" s="53" t="s">
        <v>5</v>
      </c>
      <c r="E50" s="54" t="s">
        <v>68</v>
      </c>
      <c r="F50" s="55" t="s">
        <v>176</v>
      </c>
      <c r="G50" s="56" t="s">
        <v>177</v>
      </c>
      <c r="H50" s="31" t="s">
        <v>88</v>
      </c>
      <c r="I50" s="78" t="s">
        <v>203</v>
      </c>
      <c r="J50" s="93">
        <v>10697.76</v>
      </c>
      <c r="K50" s="94">
        <f>J50*0.023</f>
        <v>246.04848000000001</v>
      </c>
      <c r="L50" s="205">
        <f t="shared" ref="L50:L52" si="25">J50+K50</f>
        <v>10943.80848</v>
      </c>
      <c r="M50" s="205">
        <f t="shared" ref="M50:M52" si="26">L50*0.21</f>
        <v>2298.1997807999996</v>
      </c>
      <c r="N50" s="206">
        <f t="shared" ref="N50:N52" si="27">L50*1.21</f>
        <v>13242.008260799999</v>
      </c>
      <c r="O50" s="207">
        <v>40</v>
      </c>
      <c r="P50" s="205">
        <f t="shared" si="13"/>
        <v>8.4</v>
      </c>
      <c r="Q50" s="206">
        <f t="shared" si="14"/>
        <v>48.4</v>
      </c>
    </row>
    <row r="51" spans="1:17" ht="15.75" thickBot="1" x14ac:dyDescent="0.3">
      <c r="A51" s="160"/>
      <c r="B51" s="163"/>
      <c r="C51" s="52" t="s">
        <v>64</v>
      </c>
      <c r="D51" s="53" t="s">
        <v>5</v>
      </c>
      <c r="E51" s="54" t="s">
        <v>68</v>
      </c>
      <c r="F51" s="55" t="s">
        <v>178</v>
      </c>
      <c r="G51" s="56" t="s">
        <v>179</v>
      </c>
      <c r="H51" s="31" t="s">
        <v>88</v>
      </c>
      <c r="I51" s="78" t="s">
        <v>204</v>
      </c>
      <c r="J51" s="93">
        <v>10822.57</v>
      </c>
      <c r="K51" s="94">
        <f t="shared" ref="K51:K52" si="28">J51*0.023</f>
        <v>248.91910999999999</v>
      </c>
      <c r="L51" s="205">
        <f t="shared" si="25"/>
        <v>11071.48911</v>
      </c>
      <c r="M51" s="205">
        <f t="shared" si="26"/>
        <v>2325.0127130999999</v>
      </c>
      <c r="N51" s="206">
        <f t="shared" si="27"/>
        <v>13396.501823099999</v>
      </c>
      <c r="O51" s="207">
        <v>40</v>
      </c>
      <c r="P51" s="205">
        <f t="shared" si="13"/>
        <v>8.4</v>
      </c>
      <c r="Q51" s="206">
        <f t="shared" si="14"/>
        <v>48.4</v>
      </c>
    </row>
    <row r="52" spans="1:17" ht="15.75" customHeight="1" thickBot="1" x14ac:dyDescent="0.3">
      <c r="A52" s="161"/>
      <c r="B52" s="164"/>
      <c r="C52" s="76" t="s">
        <v>65</v>
      </c>
      <c r="D52" s="53" t="s">
        <v>5</v>
      </c>
      <c r="E52" s="54" t="s">
        <v>68</v>
      </c>
      <c r="F52" s="55" t="s">
        <v>180</v>
      </c>
      <c r="G52" s="55" t="s">
        <v>181</v>
      </c>
      <c r="H52" s="77" t="s">
        <v>88</v>
      </c>
      <c r="I52" s="78" t="s">
        <v>205</v>
      </c>
      <c r="J52" s="95">
        <v>9605.7000000000007</v>
      </c>
      <c r="K52" s="96">
        <f t="shared" si="28"/>
        <v>220.93110000000001</v>
      </c>
      <c r="L52" s="208">
        <f t="shared" si="25"/>
        <v>9826.6311000000005</v>
      </c>
      <c r="M52" s="208">
        <f t="shared" si="26"/>
        <v>2063.5925310000002</v>
      </c>
      <c r="N52" s="209">
        <f t="shared" si="27"/>
        <v>11890.223631000001</v>
      </c>
      <c r="O52" s="207">
        <v>40</v>
      </c>
      <c r="P52" s="205">
        <f t="shared" si="13"/>
        <v>8.4</v>
      </c>
      <c r="Q52" s="206">
        <f t="shared" si="14"/>
        <v>48.4</v>
      </c>
    </row>
    <row r="53" spans="1:17" ht="15.75" thickBot="1" x14ac:dyDescent="0.3">
      <c r="A53" s="30"/>
      <c r="B53" s="30"/>
      <c r="C53" s="32"/>
      <c r="D53" s="30"/>
      <c r="E53" s="33"/>
      <c r="F53" s="33"/>
      <c r="G53" s="33"/>
      <c r="H53" s="30"/>
      <c r="I53" s="69"/>
      <c r="J53" s="79"/>
      <c r="K53" s="80"/>
      <c r="L53" s="181"/>
      <c r="M53" s="182"/>
      <c r="N53" s="183"/>
      <c r="O53" s="190"/>
      <c r="P53" s="191"/>
      <c r="Q53" s="192"/>
    </row>
    <row r="54" spans="1:17" ht="24.75" thickBot="1" x14ac:dyDescent="0.3">
      <c r="A54" s="45" t="s">
        <v>66</v>
      </c>
      <c r="B54" s="46" t="s">
        <v>182</v>
      </c>
      <c r="C54" s="47" t="s">
        <v>67</v>
      </c>
      <c r="D54" s="48" t="s">
        <v>66</v>
      </c>
      <c r="E54" s="49" t="s">
        <v>68</v>
      </c>
      <c r="F54" s="50" t="s">
        <v>183</v>
      </c>
      <c r="G54" s="51" t="s">
        <v>184</v>
      </c>
      <c r="H54" s="31" t="s">
        <v>88</v>
      </c>
      <c r="I54" s="72" t="s">
        <v>198</v>
      </c>
      <c r="J54" s="97">
        <v>11143.5</v>
      </c>
      <c r="K54" s="98">
        <f>J54*0.023</f>
        <v>256.3005</v>
      </c>
      <c r="L54" s="210">
        <f>J54+K54</f>
        <v>11399.800499999999</v>
      </c>
      <c r="M54" s="210">
        <f t="shared" ref="M54" si="29">L54*0.21</f>
        <v>2393.9581049999997</v>
      </c>
      <c r="N54" s="211">
        <f t="shared" ref="N54" si="30">L54*1.21</f>
        <v>13793.758604999999</v>
      </c>
      <c r="O54" s="212">
        <v>50</v>
      </c>
      <c r="P54" s="210">
        <f t="shared" si="13"/>
        <v>10.5</v>
      </c>
      <c r="Q54" s="211">
        <f t="shared" si="14"/>
        <v>60.5</v>
      </c>
    </row>
    <row r="55" spans="1:17" x14ac:dyDescent="0.25">
      <c r="A55" s="30"/>
      <c r="B55" s="30"/>
      <c r="C55" s="32"/>
      <c r="D55" s="30"/>
      <c r="E55" s="33"/>
      <c r="F55" s="33"/>
      <c r="G55" s="33"/>
      <c r="H55" s="30"/>
      <c r="I55" s="69"/>
      <c r="J55" s="79"/>
      <c r="K55" s="80"/>
      <c r="L55" s="80"/>
      <c r="M55" s="81"/>
      <c r="N55" s="82"/>
      <c r="O55" s="79"/>
      <c r="P55" s="106"/>
      <c r="Q55" s="107"/>
    </row>
  </sheetData>
  <mergeCells count="21">
    <mergeCell ref="A4:A11"/>
    <mergeCell ref="B4:B11"/>
    <mergeCell ref="A1:A2"/>
    <mergeCell ref="A50:A52"/>
    <mergeCell ref="B50:B52"/>
    <mergeCell ref="A17:A21"/>
    <mergeCell ref="B17:B21"/>
    <mergeCell ref="A23:A24"/>
    <mergeCell ref="B23:B24"/>
    <mergeCell ref="A26:A48"/>
    <mergeCell ref="B26:B48"/>
    <mergeCell ref="B1:B2"/>
    <mergeCell ref="J1:N1"/>
    <mergeCell ref="O1:Q1"/>
    <mergeCell ref="C1:C2"/>
    <mergeCell ref="D1:D2"/>
    <mergeCell ref="E1:E2"/>
    <mergeCell ref="F1:F2"/>
    <mergeCell ref="I2:I3"/>
    <mergeCell ref="G1:G2"/>
    <mergeCell ref="H1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estudio mercado 2023</vt:lpstr>
      <vt:lpstr>(LP) A LICITACIÓN</vt:lpstr>
      <vt:lpstr>'estudio mercado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</dc:creator>
  <cp:lastModifiedBy>María Baro Castillo</cp:lastModifiedBy>
  <cp:lastPrinted>2024-11-21T09:19:09Z</cp:lastPrinted>
  <dcterms:created xsi:type="dcterms:W3CDTF">2013-04-02T08:44:24Z</dcterms:created>
  <dcterms:modified xsi:type="dcterms:W3CDTF">2025-07-03T07:09:24Z</dcterms:modified>
</cp:coreProperties>
</file>